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35" windowHeight="9465"/>
  </bookViews>
  <sheets>
    <sheet name="目录" sheetId="1" r:id="rId1"/>
    <sheet name="01-本地区一般收入" sheetId="2" r:id="rId2"/>
    <sheet name="02-本地区一般支出" sheetId="3" r:id="rId3"/>
    <sheet name="03-本地区一般平衡" sheetId="4" r:id="rId4"/>
    <sheet name="04-本级一般收入" sheetId="5" r:id="rId5"/>
    <sheet name="05-本级一般支出" sheetId="6" r:id="rId6"/>
    <sheet name="06-本级一般平衡" sheetId="7" r:id="rId7"/>
    <sheet name="07-上级转移支付计划表" sheetId="8" r:id="rId8"/>
    <sheet name="08-对下补助分项目" sheetId="9" r:id="rId9"/>
    <sheet name="09-对下补助分地区" sheetId="10" r:id="rId10"/>
    <sheet name="10-本级基本支出" sheetId="11" r:id="rId11"/>
    <sheet name="11-预算内基本建设" sheetId="12" r:id="rId12"/>
    <sheet name="12-一般债务余额" sheetId="13" r:id="rId13"/>
    <sheet name="13-一般债务分地区" sheetId="14" r:id="rId14"/>
    <sheet name="14-本地区基金收入" sheetId="15" r:id="rId15"/>
    <sheet name="15-本地区基金支出" sheetId="16" r:id="rId16"/>
    <sheet name="16-本地区基金平衡" sheetId="17" r:id="rId17"/>
    <sheet name="17-本级基金收入" sheetId="18" r:id="rId18"/>
    <sheet name="18-本级基金支出" sheetId="19" r:id="rId19"/>
    <sheet name="19-本级基金平衡" sheetId="20" r:id="rId20"/>
    <sheet name="20-省对市县基金补助" sheetId="21" r:id="rId21"/>
    <sheet name="21-对下基金补助" sheetId="22" r:id="rId22"/>
    <sheet name="22-专项债务余额" sheetId="23" r:id="rId23"/>
    <sheet name="23-专项债务分地区" sheetId="24" r:id="rId24"/>
    <sheet name="24-本地区国资收入" sheetId="25" r:id="rId25"/>
    <sheet name="25-本地区国资支出" sheetId="26" r:id="rId26"/>
    <sheet name="26-本级国资收入" sheetId="27" r:id="rId27"/>
    <sheet name="27-本级国资支出" sheetId="28" r:id="rId28"/>
    <sheet name="28-国资对下补助" sheetId="29" r:id="rId29"/>
    <sheet name="29-本地区社保收入" sheetId="30" r:id="rId30"/>
    <sheet name="30-本地区社保支出" sheetId="31" r:id="rId31"/>
    <sheet name="31-本级社保收入" sheetId="32" r:id="rId32"/>
    <sheet name="32-本级社保支出" sheetId="33" r:id="rId33"/>
    <sheet name="33-债务汇总" sheetId="34" r:id="rId34"/>
    <sheet name="34-分地区限额汇总" sheetId="35" r:id="rId35"/>
    <sheet name="35-地方债券使用情况表" sheetId="36" r:id="rId36"/>
    <sheet name="36-地方债务发行及还本付息情况表" sheetId="37" r:id="rId37"/>
    <sheet name="37-扶贫资金安排分配表" sheetId="38" r:id="rId38"/>
  </sheets>
  <externalReferences>
    <externalReference r:id="rId39"/>
    <externalReference r:id="rId40"/>
    <externalReference r:id="rId41"/>
  </externalReferences>
  <definedNames>
    <definedName name="_xlnm.Print_Titles" localSheetId="1">'01-本地区一般收入'!$1:4</definedName>
    <definedName name="_xlnm.Print_Titles" localSheetId="2">'02-本地区一般支出'!$1:5</definedName>
    <definedName name="_xlnm.Print_Titles" localSheetId="5">'05-本级一般支出'!$2:7</definedName>
    <definedName name="_xlnm.Print_Titles" localSheetId="31">'31-本级社保收入'!$2:5</definedName>
    <definedName name="_______________A01">#REF!</definedName>
    <definedName name="_______________A08">'[1]A01-1'!$A$5:$C$36</definedName>
    <definedName name="___1A01_">#REF!</definedName>
    <definedName name="___2A08_">'[1]A01-1'!$A$5:$C$36</definedName>
    <definedName name="__1A01_" localSheetId="32">#REF!</definedName>
    <definedName name="__1A01_" localSheetId="29">#REF!</definedName>
    <definedName name="__1A01_" localSheetId="30">#REF!</definedName>
    <definedName name="__1A01_">#REF!</definedName>
    <definedName name="__2A08_">'[1]A01-1'!$A$5:$C$36</definedName>
    <definedName name="__A01">#REF!</definedName>
    <definedName name="__A08">'[1]A01-1'!$A$5:$C$36</definedName>
    <definedName name="_1A01_">#REF!</definedName>
    <definedName name="_2A01_">#REF!</definedName>
    <definedName name="_2A08_" localSheetId="31">'[2]A01-1'!$A$5:$C$36</definedName>
    <definedName name="_2A08_" localSheetId="32">'[2]A01-1'!$A$5:$C$36</definedName>
    <definedName name="_2A08_" localSheetId="29">'[2]A01-1'!$A$5:$C$36</definedName>
    <definedName name="_2A08_" localSheetId="30">'[2]A01-1'!$A$5:$C$36</definedName>
    <definedName name="_2A08_">'[3]A01-1'!$A$5:$C$36</definedName>
    <definedName name="_4A08_">'[1]A01-1'!$A$5:$C$36</definedName>
    <definedName name="_A01">#REF!</definedName>
    <definedName name="_A08">'[1]A01-1'!$A$5:$C$36</definedName>
    <definedName name="a">#N/A</definedName>
    <definedName name="b">#N/A</definedName>
    <definedName name="d">#N/A</definedName>
    <definedName name="Database">#REF!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n">#N/A</definedName>
    <definedName name="_xlnm.Print_Area" localSheetId="2">'02-本地区一般支出'!$A$1:$D$30</definedName>
    <definedName name="_xlnm.Print_Area" localSheetId="4">'04-本级一般收入'!$A$1:$B$33</definedName>
    <definedName name="_xlnm.Print_Area">#N/A</definedName>
    <definedName name="_xlnm.Print_Titles">#N/A</definedName>
    <definedName name="s">#N/A</definedName>
    <definedName name="地区名称" localSheetId="6">#REF!</definedName>
    <definedName name="地区名称" localSheetId="31">#REF!</definedName>
    <definedName name="地区名称" localSheetId="32">#REF!</definedName>
    <definedName name="地区名称" localSheetId="29">#REF!</definedName>
    <definedName name="地区名称" localSheetId="30">#REF!</definedName>
    <definedName name="地区名称">#REF!</definedName>
    <definedName name="支出" localSheetId="31">#REF!</definedName>
    <definedName name="支出" localSheetId="32">#REF!</definedName>
    <definedName name="支出" localSheetId="29">#REF!</definedName>
    <definedName name="支出" localSheetId="30">#REF!</definedName>
    <definedName name="支出">#REF!</definedName>
  </definedNames>
  <calcPr calcId="144525" concurrentCalc="0"/>
</workbook>
</file>

<file path=xl/sharedStrings.xml><?xml version="1.0" encoding="utf-8"?>
<sst xmlns="http://schemas.openxmlformats.org/spreadsheetml/2006/main" count="1960">
  <si>
    <t>目录</t>
  </si>
  <si>
    <t>本地区一般收入表</t>
  </si>
  <si>
    <t>本地区一般支出表</t>
  </si>
  <si>
    <t>本地区一般平衡表</t>
  </si>
  <si>
    <t>一般公共预算本级收入表</t>
  </si>
  <si>
    <t>一般公共预算本级支出表</t>
  </si>
  <si>
    <t>一般公共预算本级收支平衡表</t>
  </si>
  <si>
    <t>上级转移支付计划表</t>
  </si>
  <si>
    <t>一般公共预算税收返还和转移支付表</t>
  </si>
  <si>
    <t>对下税收返还和转移支付表</t>
  </si>
  <si>
    <t>转移支付分地区预算数</t>
  </si>
  <si>
    <t>一般公共预算基本支出预算表</t>
  </si>
  <si>
    <t xml:space="preserve">预算内基本建设支出预算表 </t>
  </si>
  <si>
    <t>地方政府一般债务余额情况表</t>
  </si>
  <si>
    <t>地方政府一般债务分地区限额表</t>
  </si>
  <si>
    <t>政府性基金收入预算表</t>
  </si>
  <si>
    <t>政府性基金支出预算表</t>
  </si>
  <si>
    <t>政府性基金收支预算平衡表</t>
  </si>
  <si>
    <t>政府性基金转移支付补助预算表</t>
  </si>
  <si>
    <t>地方政府专项债务余额情况表</t>
  </si>
  <si>
    <t>地方政府专项债务分地区限额表</t>
  </si>
  <si>
    <t>国有资本经营预算收入预算表</t>
  </si>
  <si>
    <t>国有资本经营预算支出预算表</t>
  </si>
  <si>
    <t>国有资本经营预算转移支付分地区预算表</t>
  </si>
  <si>
    <t>社会保险基金收入预算表</t>
  </si>
  <si>
    <t>社会保险基金支出预算表</t>
  </si>
  <si>
    <t>城乡居民基本养老保险基金收入预算表</t>
  </si>
  <si>
    <t>城乡居民基本养老保险基金支出预算表</t>
  </si>
  <si>
    <t>地方政府债务余额情况汇总表</t>
  </si>
  <si>
    <t>地方政府债务分地区限额汇总表</t>
  </si>
  <si>
    <t>地方政府债券使用情况表</t>
  </si>
  <si>
    <t>地方政府债务发行及还本付息情况表</t>
  </si>
  <si>
    <t>财政专项扶贫资金安排分配情况表</t>
  </si>
  <si>
    <t>样表1</t>
  </si>
  <si>
    <t>20xx年xx（市、县）级一般公共预算收入预算表</t>
  </si>
  <si>
    <t>单位：万元</t>
  </si>
  <si>
    <t>预算科目</t>
  </si>
  <si>
    <t>预算数</t>
  </si>
  <si>
    <t>税收收入小计</t>
  </si>
  <si>
    <t>一、增值税</t>
  </si>
  <si>
    <t>二、营业税</t>
  </si>
  <si>
    <t>三、企业所得税</t>
  </si>
  <si>
    <t>四、企业所得税退税</t>
  </si>
  <si>
    <t>五、个人所得税</t>
  </si>
  <si>
    <t>六、资源税</t>
  </si>
  <si>
    <t>七、城市维护建设税</t>
  </si>
  <si>
    <t>八、房产税</t>
  </si>
  <si>
    <t>九、印花税</t>
  </si>
  <si>
    <t>十、城镇土地使用税</t>
  </si>
  <si>
    <t>十一、土地增值税</t>
  </si>
  <si>
    <t>十二、车船税</t>
  </si>
  <si>
    <t>十三、耕地占用税</t>
  </si>
  <si>
    <t>十四、契税</t>
  </si>
  <si>
    <t>十五、环境保护税</t>
  </si>
  <si>
    <t>十六、其他税收收入</t>
  </si>
  <si>
    <t>非税收入小计</t>
  </si>
  <si>
    <t>十七、专项收入</t>
  </si>
  <si>
    <t>十八、行政事业性收费收入</t>
  </si>
  <si>
    <t>十九、罚没收入</t>
  </si>
  <si>
    <t>二十、国有资本经营收入</t>
  </si>
  <si>
    <t>二十一、国有资源(资产)有偿使用收入</t>
  </si>
  <si>
    <t>二十二、政府住房基金收入</t>
  </si>
  <si>
    <t>二十三、其他收入</t>
  </si>
  <si>
    <t>一般公共预算收入合计</t>
  </si>
  <si>
    <t>样表2</t>
  </si>
  <si>
    <t>20xx年xx（市、县）一般公共预算支出预算表</t>
  </si>
  <si>
    <t>小计</t>
  </si>
  <si>
    <t>全x自有财力</t>
  </si>
  <si>
    <t>上级提前通知
专项转移支付</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</si>
  <si>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</si>
  <si>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</si>
  <si>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</si>
  <si>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</si>
  <si>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</si>
  <si>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</si>
  <si>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</si>
  <si>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</si>
  <si>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</si>
  <si>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</si>
  <si>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</si>
  <si>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</si>
  <si>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</si>
  <si>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</si>
  <si>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</si>
  <si>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</si>
  <si>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</si>
  <si>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</si>
  <si>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</si>
  <si>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</si>
  <si>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</si>
  <si>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</si>
  <si>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二十三、债务付息支出</t>
  </si>
  <si>
    <t>二十四、债务发行费用支出</t>
  </si>
  <si>
    <t>一般公共预算支出合计</t>
  </si>
  <si>
    <t>样表3</t>
  </si>
  <si>
    <t>20xx年xx（市、县）一般公共预算收支预算平衡表</t>
  </si>
  <si>
    <t>收   入</t>
  </si>
  <si>
    <t>支   出</t>
  </si>
  <si>
    <t>地方一般公共预算收入</t>
  </si>
  <si>
    <t>一般公共预算支出</t>
  </si>
  <si>
    <t>转移性收入</t>
  </si>
  <si>
    <t>转移性支出</t>
  </si>
  <si>
    <r>
      <rPr>
        <b/>
        <sz val="12"/>
        <rFont val="宋体"/>
        <charset val="134"/>
      </rPr>
      <t xml:space="preserve"> </t>
    </r>
    <r>
      <rPr>
        <b/>
        <sz val="12"/>
        <rFont val="宋体"/>
        <charset val="134"/>
      </rPr>
      <t xml:space="preserve"> </t>
    </r>
    <r>
      <rPr>
        <b/>
        <sz val="12"/>
        <rFont val="宋体"/>
        <charset val="134"/>
      </rPr>
      <t>上级补助收入</t>
    </r>
  </si>
  <si>
    <r>
      <rPr>
        <b/>
        <sz val="12"/>
        <rFont val="宋体"/>
        <charset val="134"/>
      </rPr>
      <t xml:space="preserve"> </t>
    </r>
    <r>
      <rPr>
        <b/>
        <sz val="12"/>
        <rFont val="宋体"/>
        <charset val="134"/>
      </rPr>
      <t xml:space="preserve"> </t>
    </r>
    <r>
      <rPr>
        <b/>
        <sz val="12"/>
        <rFont val="宋体"/>
        <charset val="134"/>
      </rPr>
      <t>上解上级支出</t>
    </r>
  </si>
  <si>
    <r>
      <rPr>
        <sz val="12"/>
        <rFont val="宋体"/>
        <charset val="134"/>
      </rPr>
      <t xml:space="preserve">  </t>
    </r>
    <r>
      <rPr>
        <sz val="12"/>
        <rFont val="宋体"/>
        <charset val="134"/>
      </rPr>
      <t xml:space="preserve">  </t>
    </r>
    <r>
      <rPr>
        <sz val="12"/>
        <rFont val="宋体"/>
        <charset val="134"/>
      </rPr>
      <t>返还性收入</t>
    </r>
  </si>
  <si>
    <r>
      <rPr>
        <sz val="12"/>
        <rFont val="宋体"/>
        <charset val="134"/>
      </rPr>
      <t xml:space="preserve">    </t>
    </r>
    <r>
      <rPr>
        <sz val="12"/>
        <rFont val="宋体"/>
        <charset val="134"/>
      </rPr>
      <t>体制上解支出</t>
    </r>
  </si>
  <si>
    <r>
      <rPr>
        <sz val="12"/>
        <rFont val="宋体"/>
        <charset val="134"/>
      </rPr>
      <t xml:space="preserve">  </t>
    </r>
    <r>
      <rPr>
        <sz val="12"/>
        <rFont val="宋体"/>
        <charset val="134"/>
      </rPr>
      <t xml:space="preserve">  </t>
    </r>
    <r>
      <rPr>
        <sz val="12"/>
        <rFont val="宋体"/>
        <charset val="134"/>
      </rPr>
      <t>一般性转移支付收入</t>
    </r>
  </si>
  <si>
    <r>
      <rPr>
        <sz val="12"/>
        <rFont val="宋体"/>
        <charset val="134"/>
      </rPr>
      <t xml:space="preserve">  </t>
    </r>
    <r>
      <rPr>
        <sz val="12"/>
        <rFont val="宋体"/>
        <charset val="134"/>
      </rPr>
      <t xml:space="preserve">  </t>
    </r>
    <r>
      <rPr>
        <sz val="12"/>
        <rFont val="宋体"/>
        <charset val="134"/>
      </rPr>
      <t>专项上解支出</t>
    </r>
  </si>
  <si>
    <r>
      <rPr>
        <sz val="12"/>
        <rFont val="宋体"/>
        <charset val="134"/>
      </rPr>
      <t xml:space="preserve">  </t>
    </r>
    <r>
      <rPr>
        <sz val="12"/>
        <rFont val="宋体"/>
        <charset val="134"/>
      </rPr>
      <t xml:space="preserve">  </t>
    </r>
    <r>
      <rPr>
        <sz val="12"/>
        <rFont val="宋体"/>
        <charset val="134"/>
      </rPr>
      <t>专项转移支付收入</t>
    </r>
  </si>
  <si>
    <t xml:space="preserve">  援助其他地区支出</t>
  </si>
  <si>
    <r>
      <rPr>
        <b/>
        <sz val="12"/>
        <rFont val="宋体"/>
        <charset val="134"/>
      </rPr>
      <t xml:space="preserve"> </t>
    </r>
    <r>
      <rPr>
        <b/>
        <sz val="12"/>
        <rFont val="宋体"/>
        <charset val="134"/>
      </rPr>
      <t xml:space="preserve"> </t>
    </r>
    <r>
      <rPr>
        <b/>
        <sz val="12"/>
        <rFont val="宋体"/>
        <charset val="134"/>
      </rPr>
      <t>接受其他地区援助收入</t>
    </r>
  </si>
  <si>
    <t xml:space="preserve">  地方政府一般债务还本支出</t>
  </si>
  <si>
    <t xml:space="preserve">  地方政府一般债务收入</t>
  </si>
  <si>
    <r>
      <rPr>
        <b/>
        <sz val="12"/>
        <rFont val="宋体"/>
        <charset val="134"/>
      </rPr>
      <t xml:space="preserve"> </t>
    </r>
    <r>
      <rPr>
        <b/>
        <sz val="12"/>
        <rFont val="宋体"/>
        <charset val="134"/>
      </rPr>
      <t xml:space="preserve"> </t>
    </r>
    <r>
      <rPr>
        <b/>
        <sz val="12"/>
        <rFont val="宋体"/>
        <charset val="134"/>
      </rPr>
      <t>拨付国债转贷资金数</t>
    </r>
  </si>
  <si>
    <t xml:space="preserve">  国债转贷收入</t>
  </si>
  <si>
    <r>
      <rPr>
        <b/>
        <sz val="12"/>
        <rFont val="宋体"/>
        <charset val="134"/>
      </rPr>
      <t xml:space="preserve"> </t>
    </r>
    <r>
      <rPr>
        <b/>
        <sz val="12"/>
        <rFont val="宋体"/>
        <charset val="134"/>
      </rPr>
      <t xml:space="preserve"> </t>
    </r>
    <r>
      <rPr>
        <b/>
        <sz val="12"/>
        <rFont val="宋体"/>
        <charset val="134"/>
      </rPr>
      <t>国债转贷资金结余</t>
    </r>
  </si>
  <si>
    <r>
      <rPr>
        <b/>
        <sz val="12"/>
        <rFont val="宋体"/>
        <charset val="134"/>
      </rPr>
      <t xml:space="preserve"> </t>
    </r>
    <r>
      <rPr>
        <b/>
        <sz val="12"/>
        <rFont val="宋体"/>
        <charset val="134"/>
      </rPr>
      <t xml:space="preserve"> </t>
    </r>
    <r>
      <rPr>
        <b/>
        <sz val="12"/>
        <rFont val="宋体"/>
        <charset val="134"/>
      </rPr>
      <t>国债转贷资金上年结余</t>
    </r>
  </si>
  <si>
    <t xml:space="preserve">  调出资金</t>
  </si>
  <si>
    <t xml:space="preserve">  上年结转收入</t>
  </si>
  <si>
    <r>
      <rPr>
        <sz val="12"/>
        <rFont val="宋体"/>
        <charset val="134"/>
      </rPr>
      <t xml:space="preserve"> </t>
    </r>
    <r>
      <rPr>
        <sz val="12"/>
        <rFont val="宋体"/>
        <charset val="134"/>
      </rPr>
      <t xml:space="preserve">   </t>
    </r>
    <r>
      <rPr>
        <sz val="12"/>
        <rFont val="宋体"/>
        <charset val="134"/>
      </rPr>
      <t>补充预算稳定调节基金</t>
    </r>
  </si>
  <si>
    <t xml:space="preserve">  调入资金   </t>
  </si>
  <si>
    <t xml:space="preserve">    补充预算周转金</t>
  </si>
  <si>
    <r>
      <rPr>
        <sz val="12"/>
        <rFont val="宋体"/>
        <charset val="134"/>
      </rPr>
      <t xml:space="preserve"> </t>
    </r>
    <r>
      <rPr>
        <sz val="11"/>
        <color theme="1"/>
        <rFont val="宋体"/>
        <charset val="134"/>
      </rPr>
      <t xml:space="preserve"> </t>
    </r>
    <r>
      <rPr>
        <sz val="12"/>
        <rFont val="宋体"/>
        <charset val="134"/>
      </rPr>
      <t xml:space="preserve">    </t>
    </r>
    <r>
      <rPr>
        <sz val="12"/>
        <rFont val="宋体"/>
        <charset val="134"/>
      </rPr>
      <t xml:space="preserve"> </t>
    </r>
    <r>
      <rPr>
        <sz val="12"/>
        <rFont val="宋体"/>
        <charset val="134"/>
      </rPr>
      <t xml:space="preserve"> 调入预算稳定调节金</t>
    </r>
  </si>
  <si>
    <r>
      <rPr>
        <sz val="12"/>
        <rFont val="宋体"/>
        <charset val="134"/>
      </rPr>
      <t xml:space="preserve">    </t>
    </r>
    <r>
      <rPr>
        <sz val="12"/>
        <rFont val="宋体"/>
        <charset val="134"/>
      </rPr>
      <t>其他调出资金</t>
    </r>
  </si>
  <si>
    <t xml:space="preserve">        从政府性基金预算调入</t>
  </si>
  <si>
    <t xml:space="preserve">        从国有资本经营预算调入</t>
  </si>
  <si>
    <t xml:space="preserve">        从其他资金调入</t>
  </si>
  <si>
    <t>收  入  总  计</t>
  </si>
  <si>
    <t>支  出  总  计</t>
  </si>
  <si>
    <t>样表4</t>
  </si>
  <si>
    <t>2020年广安市前锋区一般公共预算收入预算表</t>
  </si>
  <si>
    <t>预    算    科    目</t>
  </si>
  <si>
    <t>一、增 值 税</t>
  </si>
  <si>
    <t>二、营 业 税</t>
  </si>
  <si>
    <t>十五、烟叶税</t>
  </si>
  <si>
    <t>二十二、捐赠收入</t>
  </si>
  <si>
    <t>二十三、政府住房基金收入</t>
  </si>
  <si>
    <t>二十四、其他收入</t>
  </si>
  <si>
    <t>样表5</t>
  </si>
  <si>
    <t>广安市前锋区2019年一般公共预算支出执行情况
和2020年一般公共预算支出（草案）表</t>
  </si>
  <si>
    <t>科目编码</t>
  </si>
  <si>
    <t>2019年
预算数</t>
  </si>
  <si>
    <t>2019年
执行数</t>
  </si>
  <si>
    <t>2020年
预算数</t>
  </si>
  <si>
    <t>按可比口径比上年预算增长%</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</si>
  <si>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</si>
  <si>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</si>
  <si>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</si>
  <si>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</si>
  <si>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</si>
  <si>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</si>
  <si>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</si>
  <si>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</si>
  <si>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</si>
  <si>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</si>
  <si>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</si>
  <si>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</si>
  <si>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</si>
  <si>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</si>
  <si>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</si>
  <si>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</si>
  <si>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</si>
  <si>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</si>
  <si>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</si>
  <si>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</si>
  <si>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</si>
  <si>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</si>
  <si>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</si>
  <si>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</si>
  <si>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</si>
  <si>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</si>
  <si>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</si>
  <si>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</si>
  <si>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</si>
  <si>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</si>
  <si>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</si>
  <si>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</si>
  <si>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</si>
  <si>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</si>
  <si>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</si>
  <si>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</si>
  <si>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</si>
  <si>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</si>
  <si>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</si>
  <si>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</si>
  <si>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</si>
  <si>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</si>
  <si>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</si>
  <si>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</si>
  <si>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</si>
  <si>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</si>
  <si>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</si>
  <si>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</si>
  <si>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</si>
  <si>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</si>
  <si>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</si>
  <si>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</si>
  <si>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</si>
  <si>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</si>
  <si>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</si>
  <si>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</si>
  <si>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</si>
  <si>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</si>
  <si>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</si>
  <si>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</si>
  <si>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</si>
  <si>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</si>
  <si>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</si>
  <si>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</si>
  <si>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</si>
  <si>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人力资源事务</t>
  </si>
  <si>
    <t xml:space="preserve">    政府特殊津贴</t>
  </si>
  <si>
    <t xml:space="preserve">    资助留学回国人员</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</si>
  <si>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</si>
  <si>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</si>
  <si>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</si>
  <si>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</si>
  <si>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</si>
  <si>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</si>
  <si>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</si>
  <si>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</si>
  <si>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</si>
  <si>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</si>
  <si>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</si>
  <si>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</si>
  <si>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</si>
  <si>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</si>
  <si>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</si>
  <si>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</si>
  <si>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</si>
  <si>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</si>
  <si>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</si>
  <si>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</si>
  <si>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</si>
  <si>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</si>
  <si>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</si>
  <si>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</si>
  <si>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</si>
  <si>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</si>
  <si>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</si>
  <si>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</si>
  <si>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</si>
  <si>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</si>
  <si>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</si>
  <si>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</si>
  <si>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</si>
  <si>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</si>
  <si>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</si>
  <si>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</si>
  <si>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</si>
  <si>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</si>
  <si>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</si>
  <si>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</si>
  <si>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</si>
  <si>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</si>
  <si>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</si>
  <si>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</si>
  <si>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</si>
  <si>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</si>
  <si>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</si>
  <si>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</si>
  <si>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</si>
  <si>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</si>
  <si>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</si>
  <si>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</si>
  <si>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</si>
  <si>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</si>
  <si>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</si>
  <si>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</si>
  <si>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</si>
  <si>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其他网信事务支出</t>
  </si>
  <si>
    <t xml:space="preserve">  市场监督管理事务</t>
  </si>
  <si>
    <t xml:space="preserve">    市场监督管理专项</t>
  </si>
  <si>
    <t xml:space="preserve">    市场监管执法</t>
  </si>
  <si>
    <t xml:space="preserve">    消费者权益保护</t>
  </si>
  <si>
    <t xml:space="preserve">    价格监督检查</t>
  </si>
  <si>
    <t xml:space="preserve">    市场监督管理技术支持</t>
  </si>
  <si>
    <t xml:space="preserve">    认证认可监督管理</t>
  </si>
  <si>
    <t xml:space="preserve">    标准化管理</t>
  </si>
  <si>
    <t xml:space="preserve">    药品事务</t>
  </si>
  <si>
    <t xml:space="preserve">    医疗器械事务</t>
  </si>
  <si>
    <t xml:space="preserve">    化妆品事务</t>
  </si>
  <si>
    <t xml:space="preserve">    其他市场监督管理事务</t>
  </si>
  <si>
    <t xml:space="preserve">  其他一般公共服务支出</t>
  </si>
  <si>
    <t xml:space="preserve">    国家赔偿费用支出</t>
  </si>
  <si>
    <t xml:space="preserve">    其他一般公共服务支出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</si>
  <si>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</si>
  <si>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</si>
  <si>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</si>
  <si>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</si>
  <si>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</si>
  <si>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</si>
  <si>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</si>
  <si>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</si>
  <si>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</si>
  <si>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</si>
  <si>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</si>
  <si>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</si>
  <si>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</si>
  <si>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</si>
  <si>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</si>
  <si>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</si>
  <si>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</si>
  <si>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</si>
  <si>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</si>
  <si>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</si>
  <si>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</si>
  <si>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</si>
  <si>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</si>
  <si>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</si>
  <si>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</si>
  <si>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</si>
  <si>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</si>
  <si>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</si>
  <si>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</si>
  <si>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</si>
  <si>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</si>
  <si>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</si>
  <si>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</si>
  <si>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</si>
  <si>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</si>
  <si>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</si>
  <si>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</si>
  <si>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</si>
  <si>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</si>
  <si>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</si>
  <si>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</si>
  <si>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</si>
  <si>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</si>
  <si>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</si>
  <si>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</si>
  <si>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</si>
  <si>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</si>
  <si>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</si>
  <si>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</si>
  <si>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</si>
  <si>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</si>
  <si>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</si>
  <si>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</si>
  <si>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</si>
  <si>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</si>
  <si>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</si>
  <si>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</si>
  <si>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</si>
  <si>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</si>
  <si>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</si>
  <si>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</si>
  <si>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</si>
  <si>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</si>
  <si>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</si>
  <si>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</si>
  <si>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</si>
  <si>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</si>
  <si>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</si>
  <si>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</si>
  <si>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</si>
  <si>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</si>
  <si>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</si>
  <si>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仲裁</t>
  </si>
  <si>
    <t xml:space="preserve">    社区矫正</t>
  </si>
  <si>
    <t xml:space="preserve">    司法鉴定</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</si>
  <si>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</si>
  <si>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</si>
  <si>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</si>
  <si>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</si>
  <si>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</si>
  <si>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</si>
  <si>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</si>
  <si>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</si>
  <si>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</si>
  <si>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</si>
  <si>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</si>
  <si>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</si>
  <si>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</si>
  <si>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</si>
  <si>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</si>
  <si>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</si>
  <si>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</si>
  <si>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</si>
  <si>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</si>
  <si>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</si>
  <si>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其他公共安全支出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</si>
  <si>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</si>
  <si>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</si>
  <si>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</si>
  <si>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</si>
  <si>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</si>
  <si>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</si>
  <si>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</si>
  <si>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</si>
  <si>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</si>
  <si>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</si>
  <si>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</si>
  <si>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</si>
  <si>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</si>
  <si>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</si>
  <si>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</si>
  <si>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</si>
  <si>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</si>
  <si>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</si>
  <si>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</si>
  <si>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</si>
  <si>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</si>
  <si>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</si>
  <si>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</si>
  <si>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</si>
  <si>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</si>
  <si>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</si>
  <si>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</si>
  <si>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</si>
  <si>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</si>
  <si>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</si>
  <si>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</si>
  <si>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</si>
  <si>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</si>
  <si>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</si>
  <si>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</si>
  <si>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</si>
  <si>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</si>
  <si>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</si>
  <si>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</si>
  <si>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</si>
  <si>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</si>
  <si>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</si>
  <si>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</si>
  <si>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</si>
  <si>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</si>
  <si>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</si>
  <si>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</si>
  <si>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</si>
  <si>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</si>
  <si>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</si>
  <si>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</si>
  <si>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</si>
  <si>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</si>
  <si>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</si>
  <si>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</si>
  <si>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</si>
  <si>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</si>
  <si>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</si>
  <si>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</si>
  <si>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</si>
  <si>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</si>
  <si>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</si>
  <si>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</si>
  <si>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</si>
  <si>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</si>
  <si>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</si>
  <si>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</si>
  <si>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</si>
  <si>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</si>
  <si>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</si>
  <si>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</si>
  <si>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</si>
  <si>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</si>
  <si>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</si>
  <si>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</si>
  <si>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</si>
  <si>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</si>
  <si>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</si>
  <si>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</si>
  <si>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</si>
  <si>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</si>
  <si>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</si>
  <si>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</si>
  <si>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</si>
  <si>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</si>
  <si>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</si>
  <si>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</si>
  <si>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</si>
  <si>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</si>
  <si>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</si>
  <si>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</si>
  <si>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</si>
  <si>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</si>
  <si>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</si>
  <si>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t>
  </si>
  <si>
    <t xml:space="preserve">    科技奖励</t>
  </si>
  <si>
    <t xml:space="preserve">    核应急</t>
  </si>
  <si>
    <t xml:space="preserve">    转制科研机构</t>
  </si>
  <si>
    <t xml:space="preserve">    其他科学技术支出</t>
  </si>
  <si>
    <t>七、文化旅游体育与传媒支出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</si>
  <si>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</si>
  <si>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</si>
  <si>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</si>
  <si>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</si>
  <si>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</si>
  <si>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</si>
  <si>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</si>
  <si>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</si>
  <si>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</si>
  <si>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</si>
  <si>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</si>
  <si>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旅游行业业务管理</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</si>
  <si>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</si>
  <si>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</si>
  <si>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</si>
  <si>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</si>
  <si>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</si>
  <si>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</si>
  <si>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</si>
  <si>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</si>
  <si>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</si>
  <si>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</si>
  <si>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</si>
  <si>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</si>
  <si>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</si>
  <si>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</si>
  <si>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</si>
  <si>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</si>
  <si>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</si>
  <si>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</si>
  <si>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</si>
  <si>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</si>
  <si>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</si>
  <si>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广播</t>
  </si>
  <si>
    <t xml:space="preserve">    电视</t>
  </si>
  <si>
    <t xml:space="preserve">    其他广播电视支出</t>
  </si>
  <si>
    <t xml:space="preserve">  其他文化体育与传媒支出</t>
  </si>
  <si>
    <t xml:space="preserve">    宣传文化发展专项支出</t>
  </si>
  <si>
    <t xml:space="preserve">    文化产业发展专项支出</t>
  </si>
  <si>
    <t xml:space="preserve">    其他文化体育与传媒支出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</si>
  <si>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</si>
  <si>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</si>
  <si>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</si>
  <si>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</si>
  <si>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</si>
  <si>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</si>
  <si>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</si>
  <si>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</si>
  <si>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</si>
  <si>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</si>
  <si>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</si>
  <si>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民间组织管理</t>
  </si>
  <si>
    <t xml:space="preserve">    行政区划和地名管理</t>
  </si>
  <si>
    <t xml:space="preserve">    基层政权和社区建设</t>
  </si>
  <si>
    <t xml:space="preserve">    其他民政管理事务支出</t>
  </si>
  <si>
    <t xml:space="preserve">  补充全国社会保障基金</t>
  </si>
  <si>
    <t xml:space="preserve">    用一般公共预算补充基金</t>
  </si>
  <si>
    <t xml:space="preserve">    用其他财政资金补充基金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</si>
  <si>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</si>
  <si>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</si>
  <si>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</si>
  <si>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</si>
  <si>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</si>
  <si>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机关事业单位基本养老保险缴费支出</t>
  </si>
  <si>
    <t xml:space="preserve">    机关事业单位职业年金缴费支出</t>
  </si>
  <si>
    <t xml:space="preserve">    对机关事业单位基本养老保险基金的补助</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</si>
  <si>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</si>
  <si>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</si>
  <si>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</si>
  <si>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</si>
  <si>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</si>
  <si>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</si>
  <si>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</si>
  <si>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</si>
  <si>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</si>
  <si>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</si>
  <si>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</si>
  <si>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</si>
  <si>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</si>
  <si>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</si>
  <si>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</si>
  <si>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</si>
  <si>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</si>
  <si>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</si>
  <si>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</si>
  <si>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</si>
  <si>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</si>
  <si>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</si>
  <si>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</si>
  <si>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</si>
  <si>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</si>
  <si>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</si>
  <si>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</si>
  <si>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</si>
  <si>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</si>
  <si>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</si>
  <si>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</si>
  <si>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</si>
  <si>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</si>
  <si>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</si>
  <si>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</si>
  <si>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</si>
  <si>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</si>
  <si>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</si>
  <si>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</si>
  <si>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</si>
  <si>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</si>
  <si>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</si>
  <si>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</si>
  <si>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</si>
  <si>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</si>
  <si>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</si>
  <si>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</si>
  <si>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</si>
  <si>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</si>
  <si>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</si>
  <si>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</si>
  <si>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</si>
  <si>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</si>
  <si>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</si>
  <si>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</si>
  <si>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</si>
  <si>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</si>
  <si>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</si>
  <si>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</si>
  <si>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</si>
  <si>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</si>
  <si>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</si>
  <si>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</si>
  <si>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</si>
  <si>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</si>
  <si>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</si>
  <si>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</si>
  <si>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财政对生育保险基金的补助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</si>
  <si>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</si>
  <si>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</si>
  <si>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</si>
  <si>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</si>
  <si>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</si>
  <si>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其他社会保障和就业支出</t>
  </si>
  <si>
    <t xml:space="preserve">    其他社会保障和就业支出</t>
  </si>
  <si>
    <t>九、卫生健康支出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</si>
  <si>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</si>
  <si>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</si>
  <si>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</si>
  <si>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</si>
  <si>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</si>
  <si>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</si>
  <si>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</si>
  <si>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</si>
  <si>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</si>
  <si>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</si>
  <si>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</si>
  <si>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</si>
  <si>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</si>
  <si>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</si>
  <si>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</si>
  <si>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</si>
  <si>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</si>
  <si>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</si>
  <si>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</si>
  <si>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</si>
  <si>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</si>
  <si>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</si>
  <si>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</si>
  <si>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</si>
  <si>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</si>
  <si>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</si>
  <si>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</si>
  <si>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</si>
  <si>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</si>
  <si>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</si>
  <si>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</si>
  <si>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</si>
  <si>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</si>
  <si>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</si>
  <si>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</si>
  <si>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</si>
  <si>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</si>
  <si>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</si>
  <si>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</si>
  <si>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</si>
  <si>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</si>
  <si>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</si>
  <si>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</si>
  <si>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</si>
  <si>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</si>
  <si>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</si>
  <si>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</si>
  <si>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</si>
  <si>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</si>
  <si>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</si>
  <si>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</si>
  <si>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</si>
  <si>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</si>
  <si>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</si>
  <si>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</si>
  <si>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</si>
  <si>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</si>
  <si>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</si>
  <si>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</si>
  <si>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</si>
  <si>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</si>
  <si>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</si>
  <si>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</si>
  <si>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</si>
  <si>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</si>
  <si>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</si>
  <si>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</si>
  <si>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</si>
  <si>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</si>
  <si>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</si>
  <si>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</si>
  <si>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</si>
  <si>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</si>
  <si>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</si>
  <si>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</si>
  <si>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</si>
  <si>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</si>
  <si>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</si>
  <si>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</si>
  <si>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</si>
  <si>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</si>
  <si>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</si>
  <si>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</si>
  <si>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</si>
  <si>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</si>
  <si>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</si>
  <si>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</si>
  <si>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</si>
  <si>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</si>
  <si>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</si>
  <si>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</si>
  <si>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</si>
  <si>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</si>
  <si>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</si>
  <si>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</si>
  <si>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</si>
  <si>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</si>
  <si>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</si>
  <si>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</si>
  <si>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</si>
  <si>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</si>
  <si>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</si>
  <si>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</si>
  <si>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</si>
  <si>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</si>
  <si>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</si>
  <si>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</si>
  <si>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</si>
  <si>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</si>
  <si>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</si>
  <si>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</si>
  <si>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</si>
  <si>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</si>
  <si>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</si>
  <si>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</si>
  <si>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</si>
  <si>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</si>
  <si>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</si>
  <si>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</si>
  <si>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</si>
  <si>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</si>
  <si>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</si>
  <si>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</si>
  <si>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</si>
  <si>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</si>
  <si>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</si>
  <si>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</si>
  <si>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</si>
  <si>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</si>
  <si>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</si>
  <si>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</si>
  <si>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</si>
  <si>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</si>
  <si>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</si>
  <si>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</si>
  <si>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</si>
  <si>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</si>
  <si>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</si>
  <si>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</si>
  <si>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</si>
  <si>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</si>
  <si>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</si>
  <si>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</si>
  <si>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</si>
  <si>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</si>
  <si>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</si>
  <si>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</si>
  <si>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</si>
  <si>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</si>
  <si>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</si>
  <si>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</si>
  <si>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</si>
  <si>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</si>
  <si>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</si>
  <si>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</si>
  <si>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</si>
  <si>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</si>
  <si>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</si>
  <si>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</si>
  <si>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</si>
  <si>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</si>
  <si>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</si>
  <si>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农业生产支持补贴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</si>
  <si>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</si>
  <si>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</si>
  <si>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</si>
  <si>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</si>
  <si>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</si>
  <si>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成品油价格改革对渔业的补贴</t>
  </si>
  <si>
    <t xml:space="preserve">    对高校毕业生到基层任职补助</t>
  </si>
  <si>
    <t xml:space="preserve">    其他农业支出</t>
  </si>
  <si>
    <t xml:space="preserve">  林业和草原</t>
  </si>
  <si>
    <t xml:space="preserve">    事业机构</t>
  </si>
  <si>
    <t xml:space="preserve">    森林培育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</si>
  <si>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</si>
  <si>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</si>
  <si>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</si>
  <si>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</si>
  <si>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</si>
  <si>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</si>
  <si>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</si>
  <si>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</si>
  <si>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</si>
  <si>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</si>
  <si>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</si>
  <si>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</si>
  <si>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</si>
  <si>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</si>
  <si>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</si>
  <si>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</si>
  <si>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</si>
  <si>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</si>
  <si>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</si>
  <si>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</si>
  <si>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</si>
  <si>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</si>
  <si>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</si>
  <si>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</si>
  <si>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</si>
  <si>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</si>
  <si>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</si>
  <si>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</si>
  <si>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</si>
  <si>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</si>
  <si>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</si>
  <si>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</si>
  <si>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</si>
  <si>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</si>
  <si>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</si>
  <si>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</si>
  <si>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</si>
  <si>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</si>
  <si>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</si>
  <si>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</si>
  <si>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</si>
  <si>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</si>
  <si>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</si>
  <si>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</si>
  <si>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</si>
  <si>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</si>
  <si>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</si>
  <si>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</si>
  <si>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</si>
  <si>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</si>
  <si>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</si>
  <si>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</si>
  <si>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</si>
  <si>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</si>
  <si>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</si>
  <si>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</si>
  <si>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</si>
  <si>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</si>
  <si>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</si>
  <si>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产业化发展</t>
  </si>
  <si>
    <t xml:space="preserve">    创新示范</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</si>
  <si>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</si>
  <si>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</si>
  <si>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</si>
  <si>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</si>
  <si>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</si>
  <si>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</si>
  <si>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</si>
  <si>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</si>
  <si>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</si>
  <si>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</si>
  <si>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</si>
  <si>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</si>
  <si>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</si>
  <si>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</si>
  <si>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</si>
  <si>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</si>
  <si>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</si>
  <si>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</si>
  <si>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</si>
  <si>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</si>
  <si>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</si>
  <si>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</si>
  <si>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</si>
  <si>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</si>
  <si>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</si>
  <si>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</si>
  <si>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</si>
  <si>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</si>
  <si>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</si>
  <si>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</si>
  <si>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</si>
  <si>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</si>
  <si>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</si>
  <si>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</si>
  <si>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</si>
  <si>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</si>
  <si>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</si>
  <si>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</si>
  <si>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</si>
  <si>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</si>
  <si>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</si>
  <si>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</si>
  <si>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</si>
  <si>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</si>
  <si>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</si>
  <si>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</si>
  <si>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</si>
  <si>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</si>
  <si>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</si>
  <si>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</si>
  <si>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</si>
  <si>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</si>
  <si>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</si>
  <si>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</si>
  <si>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</si>
  <si>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</si>
  <si>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</si>
  <si>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</si>
  <si>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</si>
  <si>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</si>
  <si>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</si>
  <si>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</si>
  <si>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</si>
  <si>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</si>
  <si>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</si>
  <si>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</si>
  <si>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</si>
  <si>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</si>
  <si>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</si>
  <si>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</si>
  <si>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</si>
  <si>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</si>
  <si>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</si>
  <si>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</si>
  <si>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</si>
  <si>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</si>
  <si>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</si>
  <si>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</si>
  <si>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</si>
  <si>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</si>
  <si>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</si>
  <si>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</si>
  <si>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</si>
  <si>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</si>
  <si>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</si>
  <si>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</si>
  <si>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</si>
  <si>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</si>
  <si>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</si>
  <si>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</si>
  <si>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</si>
  <si>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</si>
  <si>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</si>
  <si>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</si>
  <si>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</si>
  <si>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</si>
  <si>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</si>
  <si>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</si>
  <si>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</si>
  <si>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</si>
  <si>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</si>
  <si>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</si>
  <si>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</si>
  <si>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</si>
  <si>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</si>
  <si>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</si>
  <si>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</si>
  <si>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</si>
  <si>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</si>
  <si>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</si>
  <si>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</si>
  <si>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</si>
  <si>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</si>
  <si>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</si>
  <si>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</si>
  <si>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</si>
  <si>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</si>
  <si>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</si>
  <si>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</si>
  <si>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</si>
  <si>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</si>
  <si>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</si>
  <si>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</si>
  <si>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</si>
  <si>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</si>
  <si>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</si>
  <si>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</si>
  <si>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</si>
  <si>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</si>
  <si>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</si>
  <si>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</si>
  <si>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</si>
  <si>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</si>
  <si>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</si>
  <si>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</si>
  <si>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</si>
  <si>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</si>
  <si>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</si>
  <si>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</si>
  <si>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</si>
  <si>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</si>
  <si>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</si>
  <si>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</si>
  <si>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</si>
  <si>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</si>
  <si>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</si>
  <si>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</si>
  <si>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</si>
  <si>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</si>
  <si>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</si>
  <si>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</si>
  <si>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</si>
  <si>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其他金融支出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</si>
  <si>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</si>
  <si>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</si>
  <si>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</si>
  <si>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</si>
  <si>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</si>
  <si>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</si>
  <si>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</si>
  <si>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</si>
  <si>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十八、自然资源海洋气象等支出</t>
  </si>
  <si>
    <t xml:space="preserve">  自然资源事务</t>
  </si>
  <si>
    <t xml:space="preserve">    自然资源规划及管理</t>
  </si>
  <si>
    <t xml:space="preserve">    土地资源调查</t>
  </si>
  <si>
    <t xml:space="preserve">    土地资源利用与保护</t>
  </si>
  <si>
    <t xml:space="preserve">    自然资源社会公益服务</t>
  </si>
  <si>
    <t xml:space="preserve">    自然资源行业业务管理</t>
  </si>
  <si>
    <t xml:space="preserve">    自然资源调查</t>
  </si>
  <si>
    <t xml:space="preserve">    国土整治</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</si>
  <si>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</si>
  <si>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</si>
  <si>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</si>
  <si>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</si>
  <si>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</si>
  <si>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</si>
  <si>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t xml:space="preserve">    其他自然资源事物支出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</si>
  <si>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</si>
  <si>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</si>
  <si>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</si>
  <si>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</si>
  <si>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</si>
  <si>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</si>
  <si>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</si>
  <si>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</si>
  <si>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</si>
  <si>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</si>
  <si>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</si>
  <si>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</si>
  <si>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</si>
  <si>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海岛和海域保护</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</si>
  <si>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</si>
  <si>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</si>
  <si>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</si>
  <si>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</si>
  <si>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</si>
  <si>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</si>
  <si>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</si>
  <si>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</si>
  <si>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</si>
  <si>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</si>
  <si>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</si>
  <si>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</si>
  <si>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</si>
  <si>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</si>
  <si>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</si>
  <si>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</si>
  <si>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</si>
  <si>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</si>
  <si>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</si>
  <si>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</si>
  <si>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</si>
  <si>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</si>
  <si>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</si>
  <si>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</si>
  <si>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</si>
  <si>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</si>
  <si>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</si>
  <si>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</si>
  <si>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</si>
  <si>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</si>
  <si>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</si>
  <si>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</si>
  <si>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</si>
  <si>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</si>
  <si>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</si>
  <si>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</si>
  <si>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</si>
  <si>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</si>
  <si>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</si>
  <si>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</si>
  <si>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</si>
  <si>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</si>
  <si>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</si>
  <si>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</si>
  <si>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</si>
  <si>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</si>
  <si>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</si>
  <si>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</si>
  <si>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</si>
  <si>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</si>
  <si>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</si>
  <si>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</si>
  <si>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</si>
  <si>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</si>
  <si>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</si>
  <si>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</si>
  <si>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</si>
  <si>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</si>
  <si>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</si>
  <si>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石油储备</t>
  </si>
  <si>
    <t xml:space="preserve">    天然铀能源储备</t>
  </si>
  <si>
    <t xml:space="preserve">    煤炭储备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</si>
  <si>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</si>
  <si>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</si>
  <si>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</si>
  <si>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</si>
  <si>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</si>
  <si>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</si>
  <si>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</si>
  <si>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</si>
  <si>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</si>
  <si>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</si>
  <si>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</si>
  <si>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</si>
  <si>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</si>
  <si>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</si>
  <si>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</si>
  <si>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</si>
  <si>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</si>
  <si>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</si>
  <si>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</si>
  <si>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二十一、灾害防治及应急管理支出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</si>
  <si>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</si>
  <si>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</si>
  <si>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</si>
  <si>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</si>
  <si>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</si>
  <si>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</si>
  <si>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</si>
  <si>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</si>
  <si>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</si>
  <si>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</si>
  <si>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</si>
  <si>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</si>
  <si>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</si>
  <si>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</si>
  <si>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</si>
  <si>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</si>
  <si>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</si>
  <si>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</si>
  <si>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</si>
  <si>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</si>
  <si>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</si>
  <si>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</si>
  <si>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</si>
  <si>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</si>
  <si>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</si>
  <si>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</si>
  <si>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</si>
  <si>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</si>
  <si>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</si>
  <si>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</si>
  <si>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</si>
  <si>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</si>
  <si>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</si>
  <si>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中央自然灾害生活补助</t>
  </si>
  <si>
    <t xml:space="preserve">    地方自然灾害生活补助</t>
  </si>
  <si>
    <t xml:space="preserve">    自然灾害救灾补助</t>
  </si>
  <si>
    <t xml:space="preserve">    自然灾害灾后重建补助</t>
  </si>
  <si>
    <t xml:space="preserve">    其他自然灾害生活救助支出</t>
  </si>
  <si>
    <t xml:space="preserve">  其他灾害防治及应急管理支出</t>
  </si>
  <si>
    <t>二十二、预备费</t>
  </si>
  <si>
    <t>二十三、其他支出</t>
  </si>
  <si>
    <t xml:space="preserve">  年初预留</t>
  </si>
  <si>
    <t>二十四、债务付息支出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</si>
  <si>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</si>
  <si>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</si>
  <si>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</si>
  <si>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</si>
  <si>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</si>
  <si>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</si>
  <si>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</si>
  <si>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二十五、债务发行费用支出</t>
  </si>
  <si>
    <t xml:space="preserve">  中央政府国内债务发行费用支出</t>
  </si>
  <si>
    <t xml:space="preserve">  中央政府国外债务发行费用支出</t>
  </si>
  <si>
    <t xml:space="preserve">  地方政府一般债务发行费用支出</t>
  </si>
  <si>
    <t>样表6</t>
  </si>
  <si>
    <t>2020年广安市前锋区一般公共预算收支预算平衡表</t>
  </si>
  <si>
    <t>收  入</t>
  </si>
  <si>
    <t>支  出</t>
  </si>
  <si>
    <t xml:space="preserve">预算数 </t>
  </si>
  <si>
    <t>一般公共预算收入</t>
  </si>
  <si>
    <t xml:space="preserve">  上级补助收入</t>
  </si>
  <si>
    <t xml:space="preserve">  补助下级支出</t>
  </si>
  <si>
    <t xml:space="preserve">    返还性收入</t>
  </si>
  <si>
    <t xml:space="preserve">    返还性支出</t>
  </si>
  <si>
    <t xml:space="preserve">    一般性转移支付收入</t>
  </si>
  <si>
    <t xml:space="preserve">    一般性转移支付支出</t>
  </si>
  <si>
    <t xml:space="preserve">    专项转移支付收入</t>
  </si>
  <si>
    <t xml:space="preserve">    专项转移支付支出</t>
  </si>
  <si>
    <t xml:space="preserve">  上解收入</t>
  </si>
  <si>
    <t xml:space="preserve">  上解支出</t>
  </si>
  <si>
    <t xml:space="preserve">    体制上解收入</t>
  </si>
  <si>
    <t xml:space="preserve">    体制上解支出</t>
  </si>
  <si>
    <t xml:space="preserve">    专项上解收入</t>
  </si>
  <si>
    <t xml:space="preserve">    专项上解支出</t>
  </si>
  <si>
    <t xml:space="preserve">  接受其他地区援助收入</t>
  </si>
  <si>
    <t xml:space="preserve">  地方政府债务收入</t>
  </si>
  <si>
    <t xml:space="preserve">  债务转贷支出</t>
  </si>
  <si>
    <t xml:space="preserve">  地方政府债务还本支出</t>
  </si>
  <si>
    <t xml:space="preserve">  国债转贷资金上年结余</t>
  </si>
  <si>
    <t xml:space="preserve">  拨付转贷资金数</t>
  </si>
  <si>
    <t xml:space="preserve">  上年结余收入</t>
  </si>
  <si>
    <t xml:space="preserve">  国债转贷资金结余</t>
  </si>
  <si>
    <t xml:space="preserve">        调入预算稳定调节金</t>
  </si>
  <si>
    <t xml:space="preserve">    补充预算稳定调节基金</t>
  </si>
  <si>
    <t xml:space="preserve">    补充预算财转金</t>
  </si>
  <si>
    <t xml:space="preserve">    其他调出资金</t>
  </si>
  <si>
    <t>省级预备费</t>
  </si>
  <si>
    <t>样表7</t>
  </si>
  <si>
    <t>广安市前锋区2020年上级转移支付计划表</t>
  </si>
  <si>
    <t>序号</t>
  </si>
  <si>
    <t>项目名称（摘要）</t>
  </si>
  <si>
    <t>金额</t>
  </si>
  <si>
    <t>备注</t>
  </si>
  <si>
    <t>税收返还性收入</t>
  </si>
  <si>
    <t>年初预计数，最终数据以年终和市上清算数据为准</t>
  </si>
  <si>
    <t>2020年部分均衡性转移支付</t>
  </si>
  <si>
    <t>2020年部分县级基本财力保障机制奖补资金</t>
  </si>
  <si>
    <t>2020年部分革命老区转移支付</t>
  </si>
  <si>
    <t>结算补助收入</t>
  </si>
  <si>
    <t>固定数额补助收入</t>
  </si>
  <si>
    <t>其他一般转移支付收入（含企事业划转补助、产粮油大县奖励等补助）</t>
  </si>
  <si>
    <t>2020年基层组织活动和公共服务运行经费</t>
  </si>
  <si>
    <t>资金已下达</t>
  </si>
  <si>
    <t>乡镇行政区划调整改革补助资金（第一批改革地区）</t>
  </si>
  <si>
    <t>援藏援彝干部人才特殊补贴第二年度补助资金</t>
  </si>
  <si>
    <t>区市县（园区）复工复产补助资金</t>
  </si>
  <si>
    <t>2020年省预算内基本建设资金</t>
  </si>
  <si>
    <t>2020年第一批地质灾害防治省级补助资金</t>
  </si>
  <si>
    <t>2020年中央财政林业生态保护恢复资金</t>
  </si>
  <si>
    <t>2020年中央财政林业改革发展资金</t>
  </si>
  <si>
    <t>新增临时成品粮油储备费用补贴</t>
  </si>
  <si>
    <t>非建档立卡特殊困难户住房安全保障补短资金</t>
  </si>
  <si>
    <t>2020年学生资助（中等职业教育）中央补助资金</t>
  </si>
  <si>
    <t>2020年中央城乡义务教育补助经费（公用经费部分）</t>
  </si>
  <si>
    <t>城乡义务教育中央补助资金</t>
  </si>
  <si>
    <t>中央改善普通高中学校办学条件补助资金</t>
  </si>
  <si>
    <t>农村义务教育薄弱学校改造补助资金</t>
  </si>
  <si>
    <t>中央学生资助补助经费</t>
  </si>
  <si>
    <t>2020年民族事业发展专项资金</t>
  </si>
  <si>
    <t>2020年度妇女儿童事业发展专项资金</t>
  </si>
  <si>
    <t>2020年省级政法转移支付资金</t>
  </si>
  <si>
    <t>2020年政法纪检监察转移支付资金</t>
  </si>
  <si>
    <t>2019年省预算内基本建设资金支出预算</t>
  </si>
  <si>
    <t>2017年节能与新能源公交车运营补助资金</t>
  </si>
  <si>
    <t>2019年农村客运出租车成品油价格补助资金</t>
  </si>
  <si>
    <t>2019年省级促进现代物流业发展专项资金</t>
  </si>
  <si>
    <t>商贸企业保供及复工复产补贴资金</t>
  </si>
  <si>
    <t>2020年中央水污染防治资金</t>
  </si>
  <si>
    <t>中央财政农业保险保费补贴2020年预算指标</t>
  </si>
  <si>
    <t>省级财政保险保险费补贴2020年预算指标</t>
  </si>
  <si>
    <t>提前下达2020年中央和省级财政专项扶贫资金</t>
  </si>
  <si>
    <t>提前下达2020年省级财政专项扶贫资金（农村贫困残疾人支出方向）</t>
  </si>
  <si>
    <t>预下达2020年度第一批市级财政专项扶贫资金</t>
  </si>
  <si>
    <t>提前下达2020年中央和省级财政水利发展资金预算</t>
  </si>
  <si>
    <t>提前下达2020年农村综合改革转移支付资金</t>
  </si>
  <si>
    <t>下达乡村振兴农业产业发展贷款风险补偿金省级财政奖补资金</t>
  </si>
  <si>
    <t>下达2020年中央财政农业生产发展资金</t>
  </si>
  <si>
    <t>下达省级财政新增能繁母猪补贴资金</t>
  </si>
  <si>
    <t>下达2020年中央财政农业资源及生态保护补助资金</t>
  </si>
  <si>
    <t>下达2020年中央财政农田建设补助资金</t>
  </si>
  <si>
    <t>下达2020年农村综合改革转移支付资金</t>
  </si>
  <si>
    <t>下达2020年省级财政农业公共安全与资源保护利用工程共同财政事权转移支付资金</t>
  </si>
  <si>
    <t>下达2020年省级财政农田建设共同财政事权转移支付资金</t>
  </si>
  <si>
    <t>下达 2020年省级财政现代农业发展工程共同财政事权转移支付资金</t>
  </si>
  <si>
    <t>下达 2020年中央财政土地指标跨省域调剂收入安排的支出预算</t>
  </si>
  <si>
    <t>下达2020年省级财政现代农业发展工程共同财政事权转移支付资金开展新增能繁母猪补贴资金</t>
  </si>
  <si>
    <t>基本公共卫生服务上级补助资金</t>
  </si>
  <si>
    <t>新型冠状病毒感染的肺炎疫情防控中央补助资金、2020年重大传染病防控中央补助资金</t>
  </si>
  <si>
    <t>计划生育四项制度中省补助资金</t>
  </si>
  <si>
    <t>基本药物制度中省补助资金</t>
  </si>
  <si>
    <t>困难群众救助中省补助资金</t>
  </si>
  <si>
    <t>省级财政社会救助救济补助资金</t>
  </si>
  <si>
    <t>省级财政养老服务业发展补助资金</t>
  </si>
  <si>
    <t>2020年城乡居民基本养老保险中央和省级财政补助经费</t>
  </si>
  <si>
    <t>2020年高校毕业生“三支一扶”计划中央和省级财政补助资金</t>
  </si>
  <si>
    <t>2020年度中央和省级财政就业创业补助资金</t>
  </si>
  <si>
    <t>2020年度省级财政困难群众社会保险个人缴费代缴资金</t>
  </si>
  <si>
    <t>2020年中央和省级财政残疾人事业发展补助资金</t>
  </si>
  <si>
    <t>2020年中央和省级财政医疗救助补助资金</t>
  </si>
  <si>
    <t>2020年医疗服务与保障能力提升中央财政补助资金</t>
  </si>
  <si>
    <t>2020年中央和省级财政优抚对象医疗补助资金</t>
  </si>
  <si>
    <t>2020年中央和省级财政优抚对象抚恤和生活补助资金</t>
  </si>
  <si>
    <t>2020年中央和省级财政退役安置补助资金</t>
  </si>
  <si>
    <t>2020年企业军转干部生活困难补助资金</t>
  </si>
  <si>
    <t>基本药物制度上级补助资金</t>
  </si>
  <si>
    <t>年初预计数，最终数据以上级下达金额为准</t>
  </si>
  <si>
    <t>省级财政卫生健康专项资金</t>
  </si>
  <si>
    <t>重大公共卫生服务资金</t>
  </si>
  <si>
    <t>孕中期唐氏筛查、产妇单间工程等</t>
  </si>
  <si>
    <t>困难群众救助上级补助资金</t>
  </si>
  <si>
    <t>养老服务业发展补助资金</t>
  </si>
  <si>
    <t>2020年城乡居民基本养老保险上级财政补助经费</t>
  </si>
  <si>
    <t>2020年度中央和省级财政就业创业补助资金、</t>
  </si>
  <si>
    <t>工业企业结构调整专项奖补资金用于稳定就业</t>
  </si>
  <si>
    <t>2020年企业军转干部生活困难补助资金、军队转业干部补助资金</t>
  </si>
  <si>
    <t>公共文化服务体系建设</t>
  </si>
  <si>
    <t>2020年政法转移支付资金</t>
  </si>
  <si>
    <t>民兵训练补助</t>
  </si>
  <si>
    <t>体育发展专项</t>
  </si>
  <si>
    <t>科技发展专项</t>
  </si>
  <si>
    <t>铁路护路联防专项资金</t>
  </si>
  <si>
    <t>营养餐补助资金</t>
  </si>
  <si>
    <t>高中免学费</t>
  </si>
  <si>
    <t>建档立卡本专科、建档立卡中职</t>
  </si>
  <si>
    <t>中职免学费，中职助学金</t>
  </si>
  <si>
    <t>校舍危改资金</t>
  </si>
  <si>
    <t>高中公用经费</t>
  </si>
  <si>
    <t>义务教育奖补资金</t>
  </si>
  <si>
    <t>免作业本费</t>
  </si>
  <si>
    <t>农村义务教育阶段教师生活补助</t>
  </si>
  <si>
    <t>特岗教师补助资金</t>
  </si>
  <si>
    <t>S204渠华路建设资金</t>
  </si>
  <si>
    <t>美丽乡村旅游公路</t>
  </si>
  <si>
    <t>成品油价格和税费改革收入返还</t>
  </si>
  <si>
    <t>公路灾损抢修保通中央、省级补助资金</t>
  </si>
  <si>
    <t>土壤污染防治专项资金</t>
  </si>
  <si>
    <t>2020年第一批省级工业发展资金</t>
  </si>
  <si>
    <t>疫情防控物质生产企业设备投资补贴</t>
  </si>
  <si>
    <t>2020年中央自然灾害救灾资金</t>
  </si>
  <si>
    <t>2020年稻谷补贴</t>
  </si>
  <si>
    <t>前锋园区轻纺孵化园标准厂房三期工程</t>
  </si>
  <si>
    <t>城镇污水处理设施及管网建设</t>
  </si>
  <si>
    <t>农村危房改造</t>
  </si>
  <si>
    <t>前锋区城市智慧化改造项目</t>
  </si>
  <si>
    <t>农村安全饮水</t>
  </si>
  <si>
    <t>教育现代化推进工程</t>
  </si>
  <si>
    <t>公共体育普及工程</t>
  </si>
  <si>
    <t>社会服务兜底工程</t>
  </si>
  <si>
    <t>土地整理项目</t>
  </si>
  <si>
    <t>城乡建设用地增减挂钩试点</t>
  </si>
  <si>
    <t>省级林业草原改革发展资金</t>
  </si>
  <si>
    <t>省级储备粮油费用利息补贴</t>
  </si>
  <si>
    <t>2020年第二批中央和省级财政专项扶贫资金</t>
  </si>
  <si>
    <t>2020年长江经济带农业面源污染治理</t>
  </si>
  <si>
    <t>2020年中央水利发展资金</t>
  </si>
  <si>
    <t>合计</t>
  </si>
  <si>
    <t>样表8</t>
  </si>
  <si>
    <t>20xx年xx（市、县）对下税收返还和转移支付补助预算表</t>
  </si>
  <si>
    <t>转移支付名称</t>
  </si>
  <si>
    <t>一、（市、县）对下转移支付</t>
  </si>
  <si>
    <t>（一）（市、县）对下一般性转移支付</t>
  </si>
  <si>
    <t xml:space="preserve"> 其中：均衡性转移支付</t>
  </si>
  <si>
    <t>体制结算补助</t>
  </si>
  <si>
    <t>……</t>
  </si>
  <si>
    <t>（二）（市、县）对下专项转移支付</t>
  </si>
  <si>
    <t xml:space="preserve"> 其中：民族事业发展资金</t>
  </si>
  <si>
    <t>青少年事业发展专项资金</t>
  </si>
  <si>
    <t>基层行政单位救灾专项资金</t>
  </si>
  <si>
    <t>妇女儿童事业发展专项资金</t>
  </si>
  <si>
    <t>质量技术监督专项资金</t>
  </si>
  <si>
    <t>技术改造与转型升级资金</t>
  </si>
  <si>
    <t>安全生产专项资金</t>
  </si>
  <si>
    <t>中国制造2025四川行动计划资金</t>
  </si>
  <si>
    <t>重点产业发展资金</t>
  </si>
  <si>
    <t>工业经济运行应急与要素保障资金</t>
  </si>
  <si>
    <t>科技服务业发展资金</t>
  </si>
  <si>
    <t>煤炭工业可持续发展资金</t>
  </si>
  <si>
    <t>中小企业发展专项资金</t>
  </si>
  <si>
    <t>二、（市、县）对下税收返还</t>
  </si>
  <si>
    <t>消费税和增值税税收返还</t>
  </si>
  <si>
    <t>所得税基数返还</t>
  </si>
  <si>
    <t>成品油税费改革税收返还</t>
  </si>
  <si>
    <t>增值税“五五分享”税收返还</t>
  </si>
  <si>
    <t>样表9</t>
  </si>
  <si>
    <t>20xx年xx转移支付分地区预算数</t>
  </si>
  <si>
    <t>地  区</t>
  </si>
  <si>
    <t>xx（区、县）</t>
  </si>
  <si>
    <t>待清算分配数</t>
  </si>
  <si>
    <r>
      <rPr>
        <sz val="10"/>
        <color rgb="FF000000"/>
        <rFont val="宋体"/>
        <charset val="134"/>
      </rPr>
      <t>样表</t>
    </r>
    <r>
      <rPr>
        <sz val="10"/>
        <color rgb="FF000000"/>
        <rFont val="Arial"/>
        <charset val="134"/>
      </rPr>
      <t>10</t>
    </r>
  </si>
  <si>
    <t>广安市前锋区2020年一般公共预算政府经济分类科目明细表</t>
  </si>
  <si>
    <t>单位：元</t>
  </si>
  <si>
    <t>项目</t>
  </si>
  <si>
    <t>总计</t>
  </si>
  <si>
    <t>当年财政拨款</t>
  </si>
  <si>
    <t>上年结转安排</t>
  </si>
  <si>
    <t>单位名称(科目)</t>
  </si>
  <si>
    <t>一般公共预算</t>
  </si>
  <si>
    <t>非税支出</t>
  </si>
  <si>
    <t>基本支出</t>
  </si>
  <si>
    <t>项目支出</t>
  </si>
  <si>
    <t>类</t>
  </si>
  <si>
    <t>款</t>
  </si>
  <si>
    <t>501</t>
  </si>
  <si>
    <t xml:space="preserve">    机关工资福利支出</t>
  </si>
  <si>
    <t>01</t>
  </si>
  <si>
    <t xml:space="preserve">        工资奖金津补贴</t>
  </si>
  <si>
    <t>02</t>
  </si>
  <si>
    <t xml:space="preserve">        社会保障缴费</t>
  </si>
  <si>
    <t>03</t>
  </si>
  <si>
    <t xml:space="preserve">        住房公积金</t>
  </si>
  <si>
    <t>99</t>
  </si>
  <si>
    <t xml:space="preserve">        其他工资福利支出</t>
  </si>
  <si>
    <t>502</t>
  </si>
  <si>
    <t xml:space="preserve">    机关商品和服务支出</t>
  </si>
  <si>
    <t xml:space="preserve">        办公经费</t>
  </si>
  <si>
    <t xml:space="preserve">        会议费</t>
  </si>
  <si>
    <t xml:space="preserve">        培训费</t>
  </si>
  <si>
    <t>04</t>
  </si>
  <si>
    <t xml:space="preserve">        专用材料购置费</t>
  </si>
  <si>
    <t>05</t>
  </si>
  <si>
    <t xml:space="preserve">        委托业务费</t>
  </si>
  <si>
    <t>06</t>
  </si>
  <si>
    <t xml:space="preserve">        公务接待费</t>
  </si>
  <si>
    <t>07</t>
  </si>
  <si>
    <t xml:space="preserve">        因公出国（境）费用</t>
  </si>
  <si>
    <t>08</t>
  </si>
  <si>
    <t xml:space="preserve">        公务用车运行维护费</t>
  </si>
  <si>
    <t>09</t>
  </si>
  <si>
    <t xml:space="preserve">        维修（护）费</t>
  </si>
  <si>
    <t xml:space="preserve">        其他商品和服务支出</t>
  </si>
  <si>
    <t>503</t>
  </si>
  <si>
    <t xml:space="preserve">    机关资本性支出（一）</t>
  </si>
  <si>
    <t xml:space="preserve">        房屋建筑物购建</t>
  </si>
  <si>
    <t xml:space="preserve">        基础设施建设</t>
  </si>
  <si>
    <t xml:space="preserve">        大型修缮</t>
  </si>
  <si>
    <t xml:space="preserve">        其他资本性支出</t>
  </si>
  <si>
    <t>504</t>
  </si>
  <si>
    <t xml:space="preserve">    机关资本性支出（二）</t>
  </si>
  <si>
    <t>505</t>
  </si>
  <si>
    <t xml:space="preserve">    对事业单位经常性补助</t>
  </si>
  <si>
    <t xml:space="preserve">        工资福利支出</t>
  </si>
  <si>
    <t xml:space="preserve">        商品和服务支出</t>
  </si>
  <si>
    <t>506</t>
  </si>
  <si>
    <t xml:space="preserve">    对事业单位资本性补助</t>
  </si>
  <si>
    <t xml:space="preserve">        资本性支出（一）</t>
  </si>
  <si>
    <t>509</t>
  </si>
  <si>
    <t xml:space="preserve">    对个人和家庭的补助</t>
  </si>
  <si>
    <t xml:space="preserve">        社会福利和救助</t>
  </si>
  <si>
    <t xml:space="preserve">        其他对个人和家庭的补助</t>
  </si>
  <si>
    <t>510</t>
  </si>
  <si>
    <t xml:space="preserve">    对社会保障基金补助</t>
  </si>
  <si>
    <t xml:space="preserve">        对社会保险基金补助</t>
  </si>
  <si>
    <t>511</t>
  </si>
  <si>
    <t xml:space="preserve">    债务利息及费用支出</t>
  </si>
  <si>
    <t xml:space="preserve">        国内债务付息</t>
  </si>
  <si>
    <t>599</t>
  </si>
  <si>
    <t xml:space="preserve">        其他支出</t>
  </si>
  <si>
    <t>样表11</t>
  </si>
  <si>
    <t xml:space="preserve">20xx年xx（市、县）预算内基本建设支出预算表 </t>
  </si>
  <si>
    <t xml:space="preserve">项  目  </t>
  </si>
  <si>
    <t>合   计</t>
  </si>
  <si>
    <t>一、（市、县）本级支出</t>
  </si>
  <si>
    <t xml:space="preserve">   一般公共服务支出</t>
  </si>
  <si>
    <t xml:space="preserve">   外交支出</t>
  </si>
  <si>
    <t xml:space="preserve">  公共安全支出</t>
  </si>
  <si>
    <t xml:space="preserve">  教育支出</t>
  </si>
  <si>
    <t xml:space="preserve">  科学技术支出</t>
  </si>
  <si>
    <t xml:space="preserve">  文化体育与传媒支出</t>
  </si>
  <si>
    <t xml:space="preserve">  社会保障和就业支出</t>
  </si>
  <si>
    <t xml:space="preserve">  医疗与计划生育支出</t>
  </si>
  <si>
    <t xml:space="preserve">  节能环保支出</t>
  </si>
  <si>
    <t xml:space="preserve">  城乡社区支出</t>
  </si>
  <si>
    <t xml:space="preserve">  农林水支出</t>
  </si>
  <si>
    <t xml:space="preserve">  交通运输支出</t>
  </si>
  <si>
    <t xml:space="preserve">  资源勘探信息等支出</t>
  </si>
  <si>
    <t xml:space="preserve">  商业服务业等支出</t>
  </si>
  <si>
    <t xml:space="preserve">  金融支出</t>
  </si>
  <si>
    <t xml:space="preserve">  国土海洋气象等支出</t>
  </si>
  <si>
    <t xml:space="preserve">  住房保障支出</t>
  </si>
  <si>
    <t xml:space="preserve">  粮油物资储备支出</t>
  </si>
  <si>
    <t>二、对下转移支付</t>
  </si>
  <si>
    <t>样表12</t>
  </si>
  <si>
    <t>广安市前锋区2019年地方政府一般债务余额情况表</t>
  </si>
  <si>
    <t>单位:万元</t>
  </si>
  <si>
    <t>一般债务</t>
  </si>
  <si>
    <t>一般债券</t>
  </si>
  <si>
    <t>向外国政府借款</t>
  </si>
  <si>
    <t>向国际组织借款</t>
  </si>
  <si>
    <t>其他一般债务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</si>
  <si>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</si>
  <si>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</si>
  <si>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</si>
  <si>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</si>
  <si>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</si>
  <si>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</si>
  <si>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样表13</t>
  </si>
  <si>
    <t>2020年广安市（州）地方政府一般债务分地区限额表</t>
  </si>
  <si>
    <t xml:space="preserve">                                                          </t>
  </si>
  <si>
    <t>单位：亿元</t>
  </si>
  <si>
    <r>
      <rPr>
        <b/>
        <sz val="12"/>
        <color theme="1"/>
        <rFont val="宋体"/>
        <charset val="134"/>
      </rPr>
      <t xml:space="preserve">地 </t>
    </r>
    <r>
      <rPr>
        <b/>
        <sz val="12"/>
        <color indexed="8"/>
        <rFont val="宋体"/>
        <charset val="134"/>
      </rPr>
      <t xml:space="preserve">       </t>
    </r>
    <r>
      <rPr>
        <b/>
        <sz val="12"/>
        <color indexed="8"/>
        <rFont val="宋体"/>
        <charset val="134"/>
      </rPr>
      <t>区</t>
    </r>
  </si>
  <si>
    <t>2020年限额</t>
  </si>
  <si>
    <t>市（州）本级</t>
  </si>
  <si>
    <t>广安市前锋区</t>
  </si>
  <si>
    <t>合       计</t>
  </si>
  <si>
    <t>样表14</t>
  </si>
  <si>
    <t>20xx年xx（市、县）政府性基金收入预算表</t>
  </si>
  <si>
    <r>
      <rPr>
        <b/>
        <sz val="12"/>
        <rFont val="宋体"/>
        <charset val="134"/>
      </rPr>
      <t>预</t>
    </r>
    <r>
      <rPr>
        <b/>
        <sz val="12"/>
        <rFont val="Times New Roman"/>
        <charset val="134"/>
      </rPr>
      <t xml:space="preserve">    </t>
    </r>
    <r>
      <rPr>
        <b/>
        <sz val="12"/>
        <rFont val="宋体"/>
        <charset val="134"/>
      </rPr>
      <t>算</t>
    </r>
    <r>
      <rPr>
        <b/>
        <sz val="12"/>
        <rFont val="Times New Roman"/>
        <charset val="134"/>
      </rPr>
      <t xml:space="preserve">    </t>
    </r>
    <r>
      <rPr>
        <b/>
        <sz val="12"/>
        <rFont val="宋体"/>
        <charset val="134"/>
      </rPr>
      <t>科</t>
    </r>
    <r>
      <rPr>
        <b/>
        <sz val="12"/>
        <rFont val="Times New Roman"/>
        <charset val="134"/>
      </rPr>
      <t xml:space="preserve">    </t>
    </r>
    <r>
      <rPr>
        <b/>
        <sz val="12"/>
        <rFont val="宋体"/>
        <charset val="134"/>
      </rPr>
      <t>目</t>
    </r>
  </si>
  <si>
    <t>一、农网还贷资金收入</t>
  </si>
  <si>
    <t>二、港口建设费收入</t>
  </si>
  <si>
    <t>三、新型墙体材料专项基金收入</t>
  </si>
  <si>
    <t>四、国家电影事业发展专项资金收入</t>
  </si>
  <si>
    <t>五、城市公用事业附加收入</t>
  </si>
  <si>
    <t>六、国有土地收益基金收入</t>
  </si>
  <si>
    <t>七、农业土地开发资金收入</t>
  </si>
  <si>
    <t>八、国有土地使用权出让收入</t>
  </si>
  <si>
    <t>九、大中型水库库区基金收入</t>
  </si>
  <si>
    <t>十、彩票公益金收入</t>
  </si>
  <si>
    <t>十一、城市基础设施配套费收入</t>
  </si>
  <si>
    <t>十二、小型水库移民扶助基金收入</t>
  </si>
  <si>
    <t>十三、国家重大水利工程建设基金收入</t>
  </si>
  <si>
    <t>十四、车辆通行费</t>
  </si>
  <si>
    <t>十五、污水处理费收入</t>
  </si>
  <si>
    <t>十六、彩票发行机构和彩票销售机构的业务费用</t>
  </si>
  <si>
    <t>十七、其他政府性基金收入</t>
  </si>
  <si>
    <t>收入合计</t>
  </si>
  <si>
    <t>样表15</t>
  </si>
  <si>
    <t>20xx年xx（市、县）政府性基金支出预算表</t>
  </si>
  <si>
    <t>一、国家电影事业发展专项资金及对应专项债务收入安排的支出</t>
  </si>
  <si>
    <t>二、大中型水库移民后期扶持基金支出</t>
  </si>
  <si>
    <t>三、小型水库移民扶助基金及对应专项债务收入安排的支出</t>
  </si>
  <si>
    <t>四、国有土地使用权出让收入及对应专项债务收入安排的支出</t>
  </si>
  <si>
    <t>五、城市公用事业附加及对应专项债务收入安排的支出</t>
  </si>
  <si>
    <t>六、国有土地收益基金及对应专项债务收入安排的支出</t>
  </si>
  <si>
    <t>七、农业土地开发资金及对应专项债务收入安排的支出</t>
  </si>
  <si>
    <t>八、城市基础设施配套费及对应专项债务收入安排的支出</t>
  </si>
  <si>
    <t>九、污水处理费及对应专项债务收入安排的支出</t>
  </si>
  <si>
    <t>十、大中型水库库区基金及对应专项债务收入安排的支出</t>
  </si>
  <si>
    <t>十一、国家重大水利工程建设基金及对应专项债务收入安排的支出</t>
  </si>
  <si>
    <t>十二、车辆通行费及对应专项债务收入安排的支出</t>
  </si>
  <si>
    <t>十三、港口建设费及对应专项债务收入安排的支出</t>
  </si>
  <si>
    <t>十四、民航发展基金支出</t>
  </si>
  <si>
    <t>十五、新型墙体材料专项基金及对应专项债务收入安排的支出</t>
  </si>
  <si>
    <t>十六、农网还贷资金支出</t>
  </si>
  <si>
    <t>十七、其他政府性基金及对应专项债务收入安排的支出</t>
  </si>
  <si>
    <t>十八、彩票发行销售机构业务费安排的支出</t>
  </si>
  <si>
    <t>十九、彩票公益金及对应专项债务收入安排的支出</t>
  </si>
  <si>
    <t>样表16</t>
  </si>
  <si>
    <t>20xx年xx（市、县）政府性基金收支预算平衡表</t>
  </si>
  <si>
    <t>收 入</t>
  </si>
  <si>
    <t>支 出</t>
  </si>
  <si>
    <t>政府性基金收入</t>
  </si>
  <si>
    <t>政府性基金支出</t>
  </si>
  <si>
    <t>上级补助收入</t>
  </si>
  <si>
    <t>上解上级支出</t>
  </si>
  <si>
    <t>调入资金</t>
  </si>
  <si>
    <t>调出资金</t>
  </si>
  <si>
    <r>
      <rPr>
        <b/>
        <sz val="12"/>
        <color indexed="8"/>
        <rFont val="宋体"/>
        <charset val="134"/>
      </rPr>
      <t xml:space="preserve"> </t>
    </r>
    <r>
      <rPr>
        <b/>
        <sz val="12"/>
        <color indexed="8"/>
        <rFont val="宋体"/>
        <charset val="134"/>
      </rPr>
      <t xml:space="preserve"> </t>
    </r>
    <r>
      <rPr>
        <b/>
        <sz val="12"/>
        <color indexed="8"/>
        <rFont val="宋体"/>
        <charset val="134"/>
      </rPr>
      <t>地方政府债务收入</t>
    </r>
  </si>
  <si>
    <r>
      <rPr>
        <b/>
        <sz val="12"/>
        <color indexed="8"/>
        <rFont val="宋体"/>
        <charset val="134"/>
      </rPr>
      <t xml:space="preserve"> </t>
    </r>
    <r>
      <rPr>
        <b/>
        <sz val="12"/>
        <color indexed="8"/>
        <rFont val="宋体"/>
        <charset val="134"/>
      </rPr>
      <t xml:space="preserve"> </t>
    </r>
    <r>
      <rPr>
        <b/>
        <sz val="12"/>
        <color indexed="8"/>
        <rFont val="宋体"/>
        <charset val="134"/>
      </rPr>
      <t>地方政府债务还本支出</t>
    </r>
  </si>
  <si>
    <t xml:space="preserve">  专项债务收入</t>
  </si>
  <si>
    <r>
      <rPr>
        <sz val="12"/>
        <color indexed="8"/>
        <rFont val="宋体"/>
        <charset val="134"/>
      </rPr>
      <t xml:space="preserve"> </t>
    </r>
    <r>
      <rPr>
        <sz val="12"/>
        <color indexed="8"/>
        <rFont val="宋体"/>
        <charset val="134"/>
      </rPr>
      <t xml:space="preserve"> </t>
    </r>
    <r>
      <rPr>
        <sz val="12"/>
        <color indexed="8"/>
        <rFont val="宋体"/>
        <charset val="134"/>
      </rPr>
      <t>专项债务还本支出</t>
    </r>
  </si>
  <si>
    <r>
      <rPr>
        <b/>
        <sz val="12"/>
        <color indexed="8"/>
        <rFont val="宋体"/>
        <charset val="134"/>
      </rPr>
      <t xml:space="preserve"> </t>
    </r>
    <r>
      <rPr>
        <b/>
        <sz val="12"/>
        <color indexed="8"/>
        <rFont val="宋体"/>
        <charset val="134"/>
      </rPr>
      <t xml:space="preserve"> </t>
    </r>
    <r>
      <rPr>
        <b/>
        <sz val="12"/>
        <color indexed="8"/>
        <rFont val="宋体"/>
        <charset val="134"/>
      </rPr>
      <t>上年结转收入</t>
    </r>
  </si>
  <si>
    <t>收入总计</t>
  </si>
  <si>
    <t>支出总计</t>
  </si>
  <si>
    <t>样表17</t>
  </si>
  <si>
    <t>2020年广安市前锋区政府性基金收入预算表</t>
  </si>
  <si>
    <t>广安市前锋区2020年政府性基金预算支出预算表</t>
  </si>
  <si>
    <t>预 算 项 目</t>
  </si>
  <si>
    <t>一、社会保障和就业支出</t>
  </si>
  <si>
    <t xml:space="preserve">    大中型水库移民后期扶持基金支出</t>
  </si>
  <si>
    <t xml:space="preserve">    小型水库移民扶助基金支出</t>
  </si>
  <si>
    <t>二、城乡社区支出</t>
  </si>
  <si>
    <t xml:space="preserve">    国有土地使用权出让收入安排的支出</t>
  </si>
  <si>
    <t xml:space="preserve">    国有土地收益基金支出</t>
  </si>
  <si>
    <t xml:space="preserve">    农业土地开发资金支出</t>
  </si>
  <si>
    <t xml:space="preserve">    新增建设用地有偿使用费安排的支出</t>
  </si>
  <si>
    <t xml:space="preserve">    城市基础设施配套费安排的支出</t>
  </si>
  <si>
    <t xml:space="preserve">    污水处理费安排的支出</t>
  </si>
  <si>
    <t>三、农林水支出</t>
  </si>
  <si>
    <t xml:space="preserve">    大中型水库库区基金支出</t>
  </si>
  <si>
    <t xml:space="preserve">    国家重大水利工程建设资金</t>
  </si>
  <si>
    <t>四、资源勘探信息等支出</t>
  </si>
  <si>
    <t xml:space="preserve">    新型墙体材料专项基金支出</t>
  </si>
  <si>
    <t>五、其他支出</t>
  </si>
  <si>
    <t xml:space="preserve">    彩票公益金安排的支出</t>
  </si>
  <si>
    <t xml:space="preserve">    旅游发展基金支出</t>
  </si>
  <si>
    <t xml:space="preserve">    其他政府性基金支出</t>
  </si>
  <si>
    <t xml:space="preserve">六、土地储备专项债券收入安排的支出  </t>
  </si>
  <si>
    <t xml:space="preserve">七、棚户区改造专项债券收入安排的支出  </t>
  </si>
  <si>
    <t>八、消化历年政府性基金隐形赤字</t>
  </si>
  <si>
    <t>九、债务还本支出</t>
  </si>
  <si>
    <t>十、债务付息支出</t>
  </si>
  <si>
    <t>十一、债务发行费用支出</t>
  </si>
  <si>
    <t>支 出 合 计</t>
  </si>
  <si>
    <t>样表19</t>
  </si>
  <si>
    <t>2020年广安市前锋区政府性基金收支预算平衡表</t>
  </si>
  <si>
    <t>补助下级支出</t>
  </si>
  <si>
    <t>下级上解收入</t>
  </si>
  <si>
    <r>
      <rPr>
        <b/>
        <sz val="12"/>
        <color indexed="8"/>
        <rFont val="宋体"/>
        <charset val="134"/>
      </rPr>
      <t xml:space="preserve"> </t>
    </r>
    <r>
      <rPr>
        <b/>
        <sz val="12"/>
        <color indexed="8"/>
        <rFont val="宋体"/>
        <charset val="134"/>
      </rPr>
      <t xml:space="preserve"> </t>
    </r>
    <r>
      <rPr>
        <b/>
        <sz val="12"/>
        <color indexed="8"/>
        <rFont val="宋体"/>
        <charset val="134"/>
      </rPr>
      <t>债务转贷支出</t>
    </r>
  </si>
  <si>
    <r>
      <rPr>
        <sz val="12"/>
        <color indexed="8"/>
        <rFont val="宋体"/>
        <charset val="134"/>
      </rPr>
      <t xml:space="preserve">    </t>
    </r>
    <r>
      <rPr>
        <sz val="12"/>
        <color indexed="8"/>
        <rFont val="宋体"/>
        <charset val="134"/>
      </rPr>
      <t xml:space="preserve"> 专项债务收入</t>
    </r>
  </si>
  <si>
    <r>
      <rPr>
        <sz val="12"/>
        <color indexed="8"/>
        <rFont val="宋体"/>
        <charset val="134"/>
      </rPr>
      <t xml:space="preserve"> </t>
    </r>
    <r>
      <rPr>
        <sz val="12"/>
        <color indexed="8"/>
        <rFont val="宋体"/>
        <charset val="134"/>
      </rPr>
      <t xml:space="preserve">  </t>
    </r>
    <r>
      <rPr>
        <sz val="12"/>
        <color indexed="8"/>
        <rFont val="宋体"/>
        <charset val="134"/>
      </rPr>
      <t>地方政府专项债务转贷支出</t>
    </r>
  </si>
  <si>
    <t>样表20</t>
  </si>
  <si>
    <t>2020年上级对广安市前锋区政府性基金转移支付补助预算表</t>
  </si>
  <si>
    <t>预 算 科 目</t>
  </si>
  <si>
    <t xml:space="preserve">   一、国家电影事业发展专项资金收入</t>
  </si>
  <si>
    <t xml:space="preserve">   二、大中型水库移民后期扶持基金收入</t>
  </si>
  <si>
    <t xml:space="preserve">   三、小型水库移民扶助基金收入</t>
  </si>
  <si>
    <t xml:space="preserve">   四、国有土地使用权出让收入</t>
  </si>
  <si>
    <t xml:space="preserve">   五、城市公用事业附加收入</t>
  </si>
  <si>
    <t xml:space="preserve">   六、国有土地收益基金收入</t>
  </si>
  <si>
    <t xml:space="preserve">   七、农业土地开发资金收入</t>
  </si>
  <si>
    <t xml:space="preserve">   八、城市基础设施配套费收入</t>
  </si>
  <si>
    <t xml:space="preserve">   九、污水处理费收入</t>
  </si>
  <si>
    <t xml:space="preserve">   十、大中型水库库区基金收入</t>
  </si>
  <si>
    <t xml:space="preserve">   十一、国家重大水利工程建设基金收入</t>
  </si>
  <si>
    <t xml:space="preserve">   十二、车辆通行费</t>
  </si>
  <si>
    <t xml:space="preserve">   十三、港口建设费收入</t>
  </si>
  <si>
    <t xml:space="preserve">   十四、民航发展基金收入</t>
  </si>
  <si>
    <t xml:space="preserve">   十五、新型墙体材料专项基金收入</t>
  </si>
  <si>
    <t xml:space="preserve">   十六、农网还贷资金收入</t>
  </si>
  <si>
    <t xml:space="preserve">   十七、其他政府性基金收入</t>
  </si>
  <si>
    <t xml:space="preserve">   十八、彩票发行机构和彩票销售机构的业务费用</t>
  </si>
  <si>
    <t xml:space="preserve">   十九、彩票公益金收入</t>
  </si>
  <si>
    <t>样表21</t>
  </si>
  <si>
    <t>20xx年xx（市、县）对下政府性基金转移支付补助预算表</t>
  </si>
  <si>
    <t xml:space="preserve">   一、国家电影事业发展专项资金安排支出</t>
  </si>
  <si>
    <t xml:space="preserve">   二、大中型水库移民后期扶持基金支出</t>
  </si>
  <si>
    <t xml:space="preserve">   三、小型水库移民扶助基金安排支出</t>
  </si>
  <si>
    <t xml:space="preserve">   四、国有土地使用权出让收入安排的支出</t>
  </si>
  <si>
    <t xml:space="preserve">   五、城市公用事业附加安排的支出</t>
  </si>
  <si>
    <t xml:space="preserve">   六、国有土地收益基金安排的支出</t>
  </si>
  <si>
    <r>
      <rPr>
        <sz val="12"/>
        <rFont val="宋体"/>
        <charset val="134"/>
      </rPr>
      <t xml:space="preserve">   </t>
    </r>
    <r>
      <rPr>
        <sz val="12"/>
        <rFont val="宋体"/>
        <charset val="134"/>
      </rPr>
      <t>七、农业土地开发资金安排的支出</t>
    </r>
  </si>
  <si>
    <t xml:space="preserve">   八、城市基础设施配套费安排的支出</t>
  </si>
  <si>
    <r>
      <rPr>
        <sz val="12"/>
        <rFont val="宋体"/>
        <charset val="134"/>
      </rPr>
      <t xml:space="preserve">   </t>
    </r>
    <r>
      <rPr>
        <sz val="12"/>
        <rFont val="宋体"/>
        <charset val="134"/>
      </rPr>
      <t>九、污水处理费安排的支出</t>
    </r>
  </si>
  <si>
    <t xml:space="preserve">   十、大中型水库库区基金安排的支出</t>
  </si>
  <si>
    <t xml:space="preserve">   十一、国家重大水利工程建设基金安排的支出</t>
  </si>
  <si>
    <t xml:space="preserve">   十二、车辆通行费安排的支出</t>
  </si>
  <si>
    <t xml:space="preserve">   十三、港口建设费安排的支出</t>
  </si>
  <si>
    <r>
      <rPr>
        <sz val="12"/>
        <rFont val="宋体"/>
        <charset val="134"/>
      </rPr>
      <t xml:space="preserve">   </t>
    </r>
    <r>
      <rPr>
        <sz val="12"/>
        <rFont val="宋体"/>
        <charset val="134"/>
      </rPr>
      <t>十四、民航发展基金支出</t>
    </r>
  </si>
  <si>
    <r>
      <rPr>
        <sz val="12"/>
        <rFont val="宋体"/>
        <charset val="134"/>
      </rPr>
      <t xml:space="preserve">   </t>
    </r>
    <r>
      <rPr>
        <sz val="12"/>
        <rFont val="宋体"/>
        <charset val="134"/>
      </rPr>
      <t>十五、新型墙体材料专项基金安排的支出</t>
    </r>
  </si>
  <si>
    <t xml:space="preserve">   十六、农网还贷资金支出</t>
  </si>
  <si>
    <t xml:space="preserve">   十七、其他政府性基金安排的支出</t>
  </si>
  <si>
    <t xml:space="preserve">   十八、彩票发行销售机构业务费安排的支出</t>
  </si>
  <si>
    <t xml:space="preserve">   十九、彩票公益金安排的支出</t>
  </si>
  <si>
    <t>样表22</t>
  </si>
  <si>
    <t>广安市前锋区2019年地方政府专项债务余额情况表</t>
  </si>
  <si>
    <t>专项债务</t>
  </si>
  <si>
    <t>专项债券</t>
  </si>
  <si>
    <t>其他专项债务</t>
  </si>
  <si>
    <t>样表23</t>
  </si>
  <si>
    <t>2020年广安市（州）地方政府专项债务分地区限额表</t>
  </si>
  <si>
    <t>样表24</t>
  </si>
  <si>
    <t>20xx年xx（市、县）国有资本经营预算收入预算表</t>
  </si>
  <si>
    <r>
      <rPr>
        <b/>
        <sz val="12"/>
        <rFont val="宋体"/>
        <charset val="134"/>
      </rPr>
      <t xml:space="preserve">预  算  </t>
    </r>
    <r>
      <rPr>
        <b/>
        <sz val="12"/>
        <rFont val="宋体"/>
        <charset val="134"/>
      </rPr>
      <t>科</t>
    </r>
    <r>
      <rPr>
        <b/>
        <sz val="12"/>
        <rFont val="宋体"/>
        <charset val="134"/>
      </rPr>
      <t xml:space="preserve">  </t>
    </r>
    <r>
      <rPr>
        <b/>
        <sz val="12"/>
        <rFont val="宋体"/>
        <charset val="134"/>
      </rPr>
      <t>目</t>
    </r>
  </si>
  <si>
    <t>一、利润收入</t>
  </si>
  <si>
    <t xml:space="preserve">    石油石化企业利润收入</t>
  </si>
  <si>
    <t xml:space="preserve">    电力企业利润收入</t>
  </si>
  <si>
    <t xml:space="preserve">    运输企业利润收入</t>
  </si>
  <si>
    <t xml:space="preserve">    电子企业利润收入</t>
  </si>
  <si>
    <t xml:space="preserve">    机械企业利润收入</t>
  </si>
  <si>
    <t xml:space="preserve">    投资服务企业利润收入</t>
  </si>
  <si>
    <t xml:space="preserve">    贸易企业利润收入</t>
  </si>
  <si>
    <t xml:space="preserve">    建筑施工企业利润收入</t>
  </si>
  <si>
    <t xml:space="preserve">    房地产企业利润收入</t>
  </si>
  <si>
    <t xml:space="preserve">    建材企业利润收入</t>
  </si>
  <si>
    <t xml:space="preserve">    农林牧渔企业利润收入</t>
  </si>
  <si>
    <t xml:space="preserve">    转制科研院所利润收入</t>
  </si>
  <si>
    <t xml:space="preserve">    地质勘查企业利润收入</t>
  </si>
  <si>
    <t xml:space="preserve">    教育文化广播企业利润收入</t>
  </si>
  <si>
    <t xml:space="preserve">    机关社团所属企业利润收入</t>
  </si>
  <si>
    <r>
      <rPr>
        <sz val="12"/>
        <rFont val="宋体"/>
        <charset val="134"/>
      </rPr>
      <t xml:space="preserve"> </t>
    </r>
    <r>
      <rPr>
        <sz val="11"/>
        <color theme="1"/>
        <rFont val="宋体"/>
        <charset val="134"/>
      </rPr>
      <t xml:space="preserve">   </t>
    </r>
    <r>
      <rPr>
        <sz val="12"/>
        <rFont val="宋体"/>
        <charset val="134"/>
      </rPr>
      <t>金融企业利润收入（国资预算）</t>
    </r>
  </si>
  <si>
    <t xml:space="preserve">    其他国有资本经营预算企业利润收入</t>
  </si>
  <si>
    <t>二、股利、股息收入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</si>
  <si>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</si>
  <si>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</si>
  <si>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</si>
  <si>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</si>
  <si>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三、产权转让收入</t>
  </si>
  <si>
    <t xml:space="preserve">    国有股权、股份转让收入</t>
  </si>
  <si>
    <t xml:space="preserve">    国有独资企业产权转让收入</t>
  </si>
  <si>
    <t xml:space="preserve">    其他国有资本经营预算企业产权转让收入</t>
  </si>
  <si>
    <t>四、清算收入</t>
  </si>
  <si>
    <t xml:space="preserve">    国有股权、股份清算收入</t>
  </si>
  <si>
    <t xml:space="preserve">    国有独资企业清算收入</t>
  </si>
  <si>
    <t>五、其他收入</t>
  </si>
  <si>
    <t xml:space="preserve">    其他国有资本经营预算收入</t>
  </si>
  <si>
    <t>全x国有资本经营预算收入</t>
  </si>
  <si>
    <t>国有资本经营预算转移性收入</t>
  </si>
  <si>
    <t>上年结转收入</t>
  </si>
  <si>
    <t>样表25</t>
  </si>
  <si>
    <t>20xx年xx（市、县）国有资本经营预算支出预算表</t>
  </si>
  <si>
    <t>一、国有资本经营预算支出</t>
  </si>
  <si>
    <t xml:space="preserve">    （一）解决历史遗留问题及改革成本支出</t>
  </si>
  <si>
    <r>
      <rPr>
        <sz val="12"/>
        <rFont val="宋体"/>
        <charset val="134"/>
      </rPr>
      <t xml:space="preserve">          </t>
    </r>
    <r>
      <rPr>
        <sz val="11"/>
        <color theme="1"/>
        <rFont val="宋体"/>
        <charset val="134"/>
      </rPr>
      <t>其中：“三供一业”移交补助支出</t>
    </r>
  </si>
  <si>
    <r>
      <rPr>
        <sz val="12"/>
        <rFont val="宋体"/>
        <charset val="134"/>
      </rPr>
      <t xml:space="preserve"> </t>
    </r>
    <r>
      <rPr>
        <sz val="11"/>
        <color theme="1"/>
        <rFont val="宋体"/>
        <charset val="134"/>
      </rPr>
      <t xml:space="preserve">               国有企业办职教幼教补助支出</t>
    </r>
  </si>
  <si>
    <r>
      <rPr>
        <sz val="12"/>
        <rFont val="宋体"/>
        <charset val="134"/>
      </rPr>
      <t xml:space="preserve">              </t>
    </r>
    <r>
      <rPr>
        <sz val="11"/>
        <color theme="1"/>
        <rFont val="宋体"/>
        <charset val="134"/>
      </rPr>
      <t xml:space="preserve">  </t>
    </r>
    <r>
      <rPr>
        <sz val="12"/>
        <rFont val="宋体"/>
        <charset val="134"/>
      </rPr>
      <t>国有企业退休人员社会化管理补助支出</t>
    </r>
  </si>
  <si>
    <r>
      <rPr>
        <sz val="12"/>
        <rFont val="宋体"/>
        <charset val="134"/>
      </rPr>
      <t xml:space="preserve"> </t>
    </r>
    <r>
      <rPr>
        <sz val="11"/>
        <color theme="1"/>
        <rFont val="宋体"/>
        <charset val="134"/>
      </rPr>
      <t xml:space="preserve">               国有企业改革成本支出</t>
    </r>
  </si>
  <si>
    <r>
      <rPr>
        <sz val="12"/>
        <rFont val="宋体"/>
        <charset val="134"/>
      </rPr>
      <t xml:space="preserve"> </t>
    </r>
    <r>
      <rPr>
        <sz val="11"/>
        <color theme="1"/>
        <rFont val="宋体"/>
        <charset val="134"/>
      </rPr>
      <t xml:space="preserve">               其他解决历史遗留问题及改革成本支出</t>
    </r>
  </si>
  <si>
    <t xml:space="preserve">    （二）国有企业资本金注入</t>
  </si>
  <si>
    <r>
      <rPr>
        <sz val="12"/>
        <rFont val="宋体"/>
        <charset val="134"/>
      </rPr>
      <t xml:space="preserve"> </t>
    </r>
    <r>
      <rPr>
        <sz val="11"/>
        <color theme="1"/>
        <rFont val="宋体"/>
        <charset val="134"/>
      </rPr>
      <t xml:space="preserve">         其中：国有经济结构调整支出</t>
    </r>
  </si>
  <si>
    <r>
      <rPr>
        <sz val="12"/>
        <rFont val="宋体"/>
        <charset val="134"/>
      </rPr>
      <t xml:space="preserve"> </t>
    </r>
    <r>
      <rPr>
        <sz val="11"/>
        <color theme="1"/>
        <rFont val="宋体"/>
        <charset val="134"/>
      </rPr>
      <t xml:space="preserve">               公益性设施投资支出</t>
    </r>
  </si>
  <si>
    <r>
      <rPr>
        <sz val="12"/>
        <rFont val="宋体"/>
        <charset val="134"/>
      </rPr>
      <t xml:space="preserve">              </t>
    </r>
    <r>
      <rPr>
        <sz val="11"/>
        <color theme="1"/>
        <rFont val="宋体"/>
        <charset val="134"/>
      </rPr>
      <t xml:space="preserve">  </t>
    </r>
    <r>
      <rPr>
        <sz val="12"/>
        <rFont val="宋体"/>
        <charset val="134"/>
      </rPr>
      <t>前瞻性战略性产业发展支出</t>
    </r>
  </si>
  <si>
    <r>
      <rPr>
        <sz val="12"/>
        <rFont val="宋体"/>
        <charset val="134"/>
      </rPr>
      <t xml:space="preserve">              </t>
    </r>
    <r>
      <rPr>
        <sz val="11"/>
        <color theme="1"/>
        <rFont val="宋体"/>
        <charset val="134"/>
      </rPr>
      <t xml:space="preserve">  </t>
    </r>
    <r>
      <rPr>
        <sz val="12"/>
        <rFont val="宋体"/>
        <charset val="134"/>
      </rPr>
      <t>生态环境保护支出</t>
    </r>
  </si>
  <si>
    <r>
      <rPr>
        <sz val="12"/>
        <rFont val="宋体"/>
        <charset val="134"/>
      </rPr>
      <t xml:space="preserve">              </t>
    </r>
    <r>
      <rPr>
        <sz val="11"/>
        <color theme="1"/>
        <rFont val="宋体"/>
        <charset val="134"/>
      </rPr>
      <t xml:space="preserve">  </t>
    </r>
    <r>
      <rPr>
        <sz val="12"/>
        <rFont val="宋体"/>
        <charset val="134"/>
      </rPr>
      <t>支持科技进步支出</t>
    </r>
  </si>
  <si>
    <r>
      <rPr>
        <sz val="12"/>
        <rFont val="宋体"/>
        <charset val="134"/>
      </rPr>
      <t xml:space="preserve"> </t>
    </r>
    <r>
      <rPr>
        <sz val="11"/>
        <color theme="1"/>
        <rFont val="宋体"/>
        <charset val="134"/>
      </rPr>
      <t xml:space="preserve">               对外投资合作支出</t>
    </r>
  </si>
  <si>
    <r>
      <rPr>
        <sz val="12"/>
        <rFont val="宋体"/>
        <charset val="134"/>
      </rPr>
      <t xml:space="preserve"> </t>
    </r>
    <r>
      <rPr>
        <sz val="11"/>
        <color theme="1"/>
        <rFont val="宋体"/>
        <charset val="134"/>
      </rPr>
      <t xml:space="preserve">               其他国有企业资本金注入</t>
    </r>
  </si>
  <si>
    <t xml:space="preserve">    （三）国有企业政策性补贴</t>
  </si>
  <si>
    <r>
      <rPr>
        <sz val="12"/>
        <rFont val="宋体"/>
        <charset val="134"/>
      </rPr>
      <t xml:space="preserve"> </t>
    </r>
    <r>
      <rPr>
        <sz val="11"/>
        <color theme="1"/>
        <rFont val="宋体"/>
        <charset val="134"/>
      </rPr>
      <t xml:space="preserve">         其中：国有企业政策性补贴</t>
    </r>
  </si>
  <si>
    <t xml:space="preserve">    （四）金融国有资本经营预算支出</t>
  </si>
  <si>
    <r>
      <rPr>
        <sz val="12"/>
        <rFont val="宋体"/>
        <charset val="134"/>
      </rPr>
      <t xml:space="preserve"> </t>
    </r>
    <r>
      <rPr>
        <sz val="11"/>
        <color theme="1"/>
        <rFont val="宋体"/>
        <charset val="134"/>
      </rPr>
      <t xml:space="preserve">         其中：其他金融国有资本经营预算支出</t>
    </r>
  </si>
  <si>
    <t xml:space="preserve">    （五）其他国有资本经营预算支出</t>
  </si>
  <si>
    <r>
      <rPr>
        <sz val="12"/>
        <rFont val="宋体"/>
        <charset val="134"/>
      </rPr>
      <t xml:space="preserve"> </t>
    </r>
    <r>
      <rPr>
        <sz val="11"/>
        <color theme="1"/>
        <rFont val="宋体"/>
        <charset val="134"/>
      </rPr>
      <t xml:space="preserve">         其中：其他国有资本经营预算支出</t>
    </r>
  </si>
  <si>
    <t>二、转移性支出</t>
  </si>
  <si>
    <t xml:space="preserve">    （一）调出资金</t>
  </si>
  <si>
    <t xml:space="preserve">          其中：国有资本经营预算调出资金</t>
  </si>
  <si>
    <t>全x国有资本经营预算支出</t>
  </si>
  <si>
    <t>结转下年支出</t>
  </si>
  <si>
    <t>样表26</t>
  </si>
  <si>
    <t>2020年广安市前锋区国有资本经营预算收入预算表</t>
  </si>
  <si>
    <t>预  算  科  目</t>
  </si>
  <si>
    <t>x级国有资本经营预算收入</t>
  </si>
  <si>
    <t>样表27</t>
  </si>
  <si>
    <t>2020年广安市前锋区国有资本经营预算支出预算表</t>
  </si>
  <si>
    <t xml:space="preserve">    （三）其他国有资本经营预算支出</t>
  </si>
  <si>
    <t xml:space="preserve">    （一）国有资本经营预算转移支付</t>
  </si>
  <si>
    <t xml:space="preserve">          其中：国有资本经营预算转移支付支出</t>
  </si>
  <si>
    <t xml:space="preserve">    （二）调出资金</t>
  </si>
  <si>
    <t>本级国有资本经营预算支出</t>
  </si>
  <si>
    <t>样表28</t>
  </si>
  <si>
    <t>20xx年xx（市、县）对下国有资本经营预算转移支付分地区预算表</t>
  </si>
  <si>
    <t>地区</t>
  </si>
  <si>
    <t>样表29</t>
  </si>
  <si>
    <t>20xx年xx（市、县）社会保险基金收入预算表</t>
  </si>
  <si>
    <t>简要说明</t>
  </si>
  <si>
    <t>一、企业职工基本养老保险基金收入</t>
  </si>
  <si>
    <t xml:space="preserve">    其中：企业职工基本养老保险费收入</t>
  </si>
  <si>
    <t xml:space="preserve">          企业职工基本养老保险基金财政补贴收入</t>
  </si>
  <si>
    <t xml:space="preserve">          企业职工基本养老保险基金利息收入</t>
  </si>
  <si>
    <t xml:space="preserve">          企业职工基本养老保险基金委托投资收益</t>
  </si>
  <si>
    <t xml:space="preserve">          其他企业职工基本养老保险基金收入</t>
  </si>
  <si>
    <t>二、失业保险基金收入</t>
  </si>
  <si>
    <t xml:space="preserve">    其中：失业保险费收入</t>
  </si>
  <si>
    <t xml:space="preserve">          失业保险基金财政补贴收入</t>
  </si>
  <si>
    <t xml:space="preserve">          失业保险基金利息收入</t>
  </si>
  <si>
    <t xml:space="preserve">          其他失业保险基金收入</t>
  </si>
  <si>
    <r>
      <rPr>
        <sz val="12"/>
        <rFont val="宋体"/>
        <charset val="134"/>
      </rPr>
      <t xml:space="preserve"> </t>
    </r>
    <r>
      <rPr>
        <sz val="11"/>
        <color theme="1"/>
        <rFont val="宋体"/>
        <charset val="134"/>
      </rPr>
      <t xml:space="preserve">         下级上解收入</t>
    </r>
  </si>
  <si>
    <t>三、城镇职工基本医疗保险基金收入</t>
  </si>
  <si>
    <t xml:space="preserve">    其中：城镇职工基本医疗保险费收入</t>
  </si>
  <si>
    <t xml:space="preserve">          城镇职工基本医疗保险基金财政补贴收入</t>
  </si>
  <si>
    <t xml:space="preserve">          城镇职工基本医疗保险基金利息收入</t>
  </si>
  <si>
    <t xml:space="preserve">          其他城镇职工基本医疗保险基金收入</t>
  </si>
  <si>
    <t>四、工伤保险基金收入</t>
  </si>
  <si>
    <t xml:space="preserve">    其中：工伤保险费收入</t>
  </si>
  <si>
    <t xml:space="preserve">          工伤保险基金财政补贴收入</t>
  </si>
  <si>
    <t xml:space="preserve">          工伤保险基金利息收入</t>
  </si>
  <si>
    <t xml:space="preserve">          其他工伤保险基金收入</t>
  </si>
  <si>
    <t>五、机关事业单位基本养老保险基金收入</t>
  </si>
  <si>
    <t xml:space="preserve">    其中：机关事业单位基本养老保险费收入</t>
  </si>
  <si>
    <t xml:space="preserve">          机关事业单位基本养老保险基金财政补助收入</t>
  </si>
  <si>
    <t xml:space="preserve">          机关事业单位基本养老保险基金利息收入</t>
  </si>
  <si>
    <t xml:space="preserve">          机关事业单位基本养老保险基金委托投资收益</t>
  </si>
  <si>
    <t xml:space="preserve">          其他机关事业单位基本养老保险基金收入</t>
  </si>
  <si>
    <t>社会保险基金收入合计</t>
  </si>
  <si>
    <t>样表30</t>
  </si>
  <si>
    <t>20xx年xx（市、县）社会保险基金支出预算表</t>
  </si>
  <si>
    <t>一、企业职工基本养老保险基金支出</t>
  </si>
  <si>
    <t xml:space="preserve">    其中：基本养老金</t>
  </si>
  <si>
    <t xml:space="preserve">          医疗补助金</t>
  </si>
  <si>
    <t xml:space="preserve">          丧葬抚恤补助</t>
  </si>
  <si>
    <t xml:space="preserve">          其他企业职工基本养老保险基金支出</t>
  </si>
  <si>
    <t>二、失业保险基金支出</t>
  </si>
  <si>
    <t xml:space="preserve">    其中：失业保险金</t>
  </si>
  <si>
    <t xml:space="preserve">          医疗保险费</t>
  </si>
  <si>
    <t xml:space="preserve">          职业培训和职业介绍补贴</t>
  </si>
  <si>
    <t xml:space="preserve">          其他失业保险基金支出</t>
  </si>
  <si>
    <t xml:space="preserve">          补助下级支出</t>
  </si>
  <si>
    <t>三、城镇职工基本医疗保险基金支出</t>
  </si>
  <si>
    <t xml:space="preserve">    其中：城镇职工基本医疗保险统筹基金待遇支出</t>
  </si>
  <si>
    <t xml:space="preserve">          城镇职工基本医疗保险个人账户基金待遇支出</t>
  </si>
  <si>
    <t xml:space="preserve">          其他城镇职工基本医疗保险基金支出</t>
  </si>
  <si>
    <t>四、工伤保险基金支出</t>
  </si>
  <si>
    <t xml:space="preserve">    其中：工伤保险待遇</t>
  </si>
  <si>
    <t xml:space="preserve">          劳动能力鉴定支出</t>
  </si>
  <si>
    <t xml:space="preserve">          工伤预防费用支出</t>
  </si>
  <si>
    <t xml:space="preserve">          其他工伤保险基金支出</t>
  </si>
  <si>
    <r>
      <rPr>
        <sz val="12"/>
        <rFont val="宋体"/>
        <charset val="134"/>
      </rPr>
      <t xml:space="preserve">         </t>
    </r>
    <r>
      <rPr>
        <sz val="11"/>
        <color theme="1"/>
        <rFont val="宋体"/>
        <charset val="134"/>
      </rPr>
      <t xml:space="preserve"> 上解统筹基金支出</t>
    </r>
  </si>
  <si>
    <t>五、机关事业单位基本养老保险基金支出</t>
  </si>
  <si>
    <t xml:space="preserve">    其中：基本养老金支出</t>
  </si>
  <si>
    <t xml:space="preserve">          其他机关事业单位基本养老保险基金支出</t>
  </si>
  <si>
    <t>社会保险基金支出合计</t>
  </si>
  <si>
    <t>样表31</t>
  </si>
  <si>
    <t>前锋区城乡居民基本养老保险基金收入
2020年预算表</t>
  </si>
  <si>
    <t>科目代码</t>
  </si>
  <si>
    <t>项          目</t>
  </si>
  <si>
    <t>一、城乡居民基本养老保险基金缴费收入</t>
  </si>
  <si>
    <t>二、城乡居民基本养老保险基金集体补助收入</t>
  </si>
  <si>
    <t>三、城乡居民基本养老保险基金利息收入</t>
  </si>
  <si>
    <t>四、城乡居民基本养老保险基金政府补贴收入</t>
  </si>
  <si>
    <t xml:space="preserve">    其中：对基础养老金的补贴收入</t>
  </si>
  <si>
    <t xml:space="preserve">          对个人缴费的补贴收入</t>
  </si>
  <si>
    <t>五、城乡居民基本养老保险基金政府补贴收入委托投资收益</t>
  </si>
  <si>
    <t>六、其他城乡居民基本养老保险基金收入</t>
  </si>
  <si>
    <t>七、社会保险基金转移收入</t>
  </si>
  <si>
    <t>八、本年收入小计</t>
  </si>
  <si>
    <t>九、社会保险基金上级补助收入</t>
  </si>
  <si>
    <t>十、社会保险基金下级上解收入</t>
  </si>
  <si>
    <t>十一、本年收入合计</t>
  </si>
  <si>
    <t>×</t>
  </si>
  <si>
    <t>十二、社会保险基金预算上年结余</t>
  </si>
  <si>
    <t>总        计</t>
  </si>
  <si>
    <t>样表32</t>
  </si>
  <si>
    <t>前锋区2020年城乡居民基本养老保险基金支出预算表</t>
  </si>
  <si>
    <t>项       目</t>
  </si>
  <si>
    <t>2020年预算数</t>
  </si>
  <si>
    <t>一、基础养老金支出</t>
  </si>
  <si>
    <t>二、个人账户养老金支出</t>
  </si>
  <si>
    <t>三、其他城乡居民基本养老保险基金支出</t>
  </si>
  <si>
    <t>四、社会保险基金转移支出</t>
  </si>
  <si>
    <t>五、本年支出小计</t>
  </si>
  <si>
    <t>六、社会保险基金补助下级支出</t>
  </si>
  <si>
    <t>七、社会保险基金上解上级支出</t>
  </si>
  <si>
    <t>八、本年支出合计</t>
  </si>
  <si>
    <t>九、本年收支结余</t>
  </si>
  <si>
    <t>十、年末滚存结余</t>
  </si>
  <si>
    <t>样表33</t>
  </si>
  <si>
    <t>2019年广安市前锋区地方政府债务余额情况汇总表</t>
  </si>
  <si>
    <t>项        目</t>
  </si>
  <si>
    <t>金    额</t>
  </si>
  <si>
    <t>一、2019年末地方政府债务余额</t>
  </si>
  <si>
    <t>二、2020年地方政府债务举借额</t>
  </si>
  <si>
    <t>三、2020年地方政府债务偿还减少额</t>
  </si>
  <si>
    <t xml:space="preserve">    其中：一般公共预算和政府性基金预算安排还本额</t>
  </si>
  <si>
    <t>四、2020年末地方政府债务余额预计数</t>
  </si>
  <si>
    <t>注：本表反映举借额和偿还额均包含置换债券。</t>
  </si>
  <si>
    <t>样表34</t>
  </si>
  <si>
    <t>2019年广安市（州）地方政府债务分地区限额汇总表</t>
  </si>
  <si>
    <t>2020年地方政府债券使用情况表</t>
  </si>
  <si>
    <t>项目名称</t>
  </si>
  <si>
    <t>项目编号</t>
  </si>
  <si>
    <t>项目领域</t>
  </si>
  <si>
    <t>项目主管部门</t>
  </si>
  <si>
    <t>项目实施单位</t>
  </si>
  <si>
    <t>债券性质</t>
  </si>
  <si>
    <t>债券规模</t>
  </si>
  <si>
    <t>发行时间（年/月）</t>
  </si>
  <si>
    <t>备选库项目-广安市前锋区公共教育（前锋中学）及配套基础设施建设项目</t>
  </si>
  <si>
    <t>511603155316205287529</t>
  </si>
  <si>
    <t>其他市政建设</t>
  </si>
  <si>
    <t>财政</t>
  </si>
  <si>
    <t>财政局机关</t>
  </si>
  <si>
    <t>普通专项债券</t>
  </si>
  <si>
    <t>2020-01</t>
  </si>
  <si>
    <t>前锋区民生幼儿园</t>
  </si>
  <si>
    <t>P19511603-0040</t>
  </si>
  <si>
    <t>学龄前教育</t>
  </si>
  <si>
    <t>2020-08</t>
  </si>
  <si>
    <t>备选库项目-西部轻纺物流中心</t>
  </si>
  <si>
    <t>P19511603-0015</t>
  </si>
  <si>
    <t>城乡冷链物流设施建设</t>
  </si>
  <si>
    <t>其他自平衡专项债券</t>
  </si>
  <si>
    <t>2020-05</t>
  </si>
  <si>
    <t>前锋区西部牛仔城污水处理运行费及配套中水回用管网建设项目</t>
  </si>
  <si>
    <t>P16511603-0011</t>
  </si>
  <si>
    <t>污染防治</t>
  </si>
  <si>
    <t>备选库项目-前锋区汽车客运站</t>
  </si>
  <si>
    <t>P18511603-0025</t>
  </si>
  <si>
    <t>交通</t>
  </si>
  <si>
    <t>交通局</t>
  </si>
  <si>
    <t>备选库项目-广安市前锋区产教融合职业教育基地</t>
  </si>
  <si>
    <t>P20511603-0015</t>
  </si>
  <si>
    <t>职业教育</t>
  </si>
  <si>
    <t>备选库项目-前锋区四方山养老服务及配套设施建设项目</t>
  </si>
  <si>
    <t>P19511603-0038</t>
  </si>
  <si>
    <t>养老服务机构</t>
  </si>
  <si>
    <t>2020-09</t>
  </si>
  <si>
    <t>前锋区应急指挥中心指挥大厅及信息化建设</t>
  </si>
  <si>
    <t>P20511603-0019</t>
  </si>
  <si>
    <t>前锋区2020年省级现代农业园区培育项目</t>
  </si>
  <si>
    <t>P20511603-0018</t>
  </si>
  <si>
    <t>现代农业示范项目</t>
  </si>
  <si>
    <t>广安市前锋区棚户区改造项目</t>
  </si>
  <si>
    <t>P17511603-0004</t>
  </si>
  <si>
    <t>棚户区改造</t>
  </si>
  <si>
    <t>棚改专项债券</t>
  </si>
  <si>
    <t>备选库项目-广安市前锋区龙滩水库工程</t>
  </si>
  <si>
    <t>P14511603-0009</t>
  </si>
  <si>
    <t>新建水库</t>
  </si>
  <si>
    <t>备选库项目-广安经济技术开发区前锋园区污水处理厂建设项目</t>
  </si>
  <si>
    <t>P18511603-0029</t>
  </si>
  <si>
    <t>前锋区城乡污水处理站及配套管网建设项目</t>
  </si>
  <si>
    <t>P19511603-0039</t>
  </si>
  <si>
    <t>代市特色小城镇基础设施建设</t>
  </si>
  <si>
    <t>P17511603-0013</t>
  </si>
  <si>
    <t>特色小镇建设</t>
  </si>
  <si>
    <t>前锋区代市镇第三幼儿园</t>
  </si>
  <si>
    <t>P19511603-0041</t>
  </si>
  <si>
    <t>前锋区大店至方山旅游公路建设工程</t>
  </si>
  <si>
    <t>P18511603-0030</t>
  </si>
  <si>
    <t>其他公路</t>
  </si>
  <si>
    <t>备选库项目-广安经济技术开发区前锋园区轻纺创新创业孵化园建设项目</t>
  </si>
  <si>
    <t>P19511603-0020</t>
  </si>
  <si>
    <t>产城融合项目</t>
  </si>
  <si>
    <t>2020-02</t>
  </si>
  <si>
    <t>前锋区观塘镇三台幼儿园</t>
  </si>
  <si>
    <t>P19511603-0042</t>
  </si>
  <si>
    <t>备选库项目-四川广安国家粮食储备库现代粮食物流园及扩建项目</t>
  </si>
  <si>
    <t>511603155315916551205</t>
  </si>
  <si>
    <t>粮油物资储备</t>
  </si>
  <si>
    <t>广安市前锋区城市综合体地下停车场项目（备选库改资本金）</t>
  </si>
  <si>
    <t>P20511603-0020</t>
  </si>
  <si>
    <t>停车场建设</t>
  </si>
  <si>
    <t>备选库项目-前锋区人民医院传染病区及紧急医学救援分中心建设项目</t>
  </si>
  <si>
    <t>P20511603-0007</t>
  </si>
  <si>
    <t>其他医疗卫生</t>
  </si>
  <si>
    <t>注：本表反映上一年度新增地方政府债券资金使用情况，由县级以上地方各级财政部门在同级人民代表大会常务委员会批准决算后二十日内公开。</t>
  </si>
  <si>
    <t>2020年地方政府债务发行及还本付息情况表</t>
  </si>
  <si>
    <t>本地区</t>
  </si>
  <si>
    <t>本级</t>
  </si>
  <si>
    <t xml:space="preserve">  其中：一般债务</t>
  </si>
  <si>
    <t xml:space="preserve">     专项债务</t>
  </si>
  <si>
    <t>二、2019年地方政府债务限额</t>
  </si>
  <si>
    <t>三、2020年地方政府债务发行决算数</t>
  </si>
  <si>
    <t xml:space="preserve">     新增一般债券发行额</t>
  </si>
  <si>
    <t xml:space="preserve">     再融资一般债券发行额</t>
  </si>
  <si>
    <t xml:space="preserve">     新增专项债券发行额</t>
  </si>
  <si>
    <t xml:space="preserve">     再融资专项债券发行额</t>
  </si>
  <si>
    <t xml:space="preserve">     置换一般债券发行额</t>
  </si>
  <si>
    <t xml:space="preserve">     置换专项债券发行额</t>
  </si>
  <si>
    <t xml:space="preserve">     国际金融组织和外国政府贷款</t>
  </si>
  <si>
    <t>四、2020年地方政府债务还本决算数</t>
  </si>
  <si>
    <t xml:space="preserve">     一般债务</t>
  </si>
  <si>
    <t>五、2020年地方政府债务付息决算数</t>
  </si>
  <si>
    <t>六、2020年末地方政府债务余额决算数</t>
  </si>
  <si>
    <t>七、2020年地方政府债务限额</t>
  </si>
  <si>
    <t>前锋区2020年度财政专项扶贫资金安排分配情况表</t>
  </si>
  <si>
    <t>资金来源</t>
  </si>
  <si>
    <t>资金额度</t>
  </si>
  <si>
    <t>资金分配</t>
  </si>
  <si>
    <t>单位</t>
  </si>
  <si>
    <t>公告比例</t>
  </si>
  <si>
    <t>公告日期</t>
  </si>
  <si>
    <t>分配日期</t>
  </si>
  <si>
    <t>中央</t>
  </si>
  <si>
    <t>鑫鸿公司</t>
  </si>
  <si>
    <t>2020.01.23</t>
  </si>
  <si>
    <t>农业园区服务中心</t>
  </si>
  <si>
    <t>2020.08.02</t>
  </si>
  <si>
    <t>省级</t>
  </si>
  <si>
    <t>交通运输局</t>
  </si>
  <si>
    <t>2020.01.21</t>
  </si>
  <si>
    <t>农业农村局</t>
  </si>
  <si>
    <t>农业园区办</t>
  </si>
  <si>
    <t>商务局</t>
  </si>
  <si>
    <t>水务局</t>
  </si>
  <si>
    <t>住建局</t>
  </si>
  <si>
    <t>自规局</t>
  </si>
  <si>
    <t>扶贫开发局</t>
  </si>
  <si>
    <t>残联</t>
  </si>
  <si>
    <t>2020.05.29</t>
  </si>
  <si>
    <t>2020.09.01</t>
  </si>
  <si>
    <t>文广电旅局</t>
  </si>
  <si>
    <t>市级</t>
  </si>
  <si>
    <t>2020.04.28</t>
  </si>
  <si>
    <t>2020.07.01</t>
  </si>
  <si>
    <t>区级</t>
  </si>
  <si>
    <t>2020.06.01</t>
  </si>
  <si>
    <t>组织部</t>
  </si>
  <si>
    <t>卫生健康局</t>
  </si>
  <si>
    <t>工业园区</t>
  </si>
</sst>
</file>

<file path=xl/styles.xml><?xml version="1.0" encoding="utf-8"?>
<styleSheet xmlns="http://schemas.openxmlformats.org/spreadsheetml/2006/main">
  <numFmts count="16">
    <numFmt numFmtId="176" formatCode="0.0_);[Red]\(0.0\)"/>
    <numFmt numFmtId="177" formatCode="#,##0.000000"/>
    <numFmt numFmtId="43" formatCode="_ * #,##0.00_ ;_ * \-#,##0.00_ ;_ * &quot;-&quot;??_ ;_ @_ "/>
    <numFmt numFmtId="178" formatCode="_(* #,##0_);_(* \(#,##0\);_(* &quot;-&quot;_);_(@_)"/>
    <numFmt numFmtId="179" formatCode="0_);[Red]\(0\)"/>
    <numFmt numFmtId="180" formatCode="0_ "/>
    <numFmt numFmtId="42" formatCode="_ &quot;￥&quot;* #,##0_ ;_ &quot;￥&quot;* \-#,##0_ ;_ &quot;￥&quot;* &quot;-&quot;_ ;_ @_ "/>
    <numFmt numFmtId="181" formatCode="0.00_ "/>
    <numFmt numFmtId="182" formatCode="#,##0.00_ "/>
    <numFmt numFmtId="41" formatCode="_ * #,##0_ ;_ * \-#,##0_ ;_ * &quot;-&quot;_ ;_ @_ "/>
    <numFmt numFmtId="183" formatCode="#,##0_ "/>
    <numFmt numFmtId="44" formatCode="_ &quot;￥&quot;* #,##0.00_ ;_ &quot;￥&quot;* \-#,##0.00_ ;_ &quot;￥&quot;* &quot;-&quot;??_ ;_ @_ "/>
    <numFmt numFmtId="184" formatCode="0_ ;[Red]\-0\ "/>
    <numFmt numFmtId="185" formatCode="_-* #,##0_-;\-* #,##0_-;_-* &quot;-&quot;_-;_-@_-"/>
    <numFmt numFmtId="186" formatCode="_-* #,##0.00_-;\-* #,##0.00_-;_-* &quot;-&quot;??_-;_-@_-"/>
    <numFmt numFmtId="187" formatCode="____@"/>
  </numFmts>
  <fonts count="114">
    <font>
      <sz val="11"/>
      <color theme="1"/>
      <name val="宋体"/>
      <charset val="134"/>
      <scheme val="minor"/>
    </font>
    <font>
      <sz val="18"/>
      <color theme="1"/>
      <name val="方正小标宋_GBK"/>
      <charset val="134"/>
    </font>
    <font>
      <sz val="11"/>
      <color theme="1"/>
      <name val="方正仿宋_GBK"/>
      <charset val="134"/>
    </font>
    <font>
      <sz val="10"/>
      <color theme="1"/>
      <name val="黑体"/>
      <charset val="134"/>
    </font>
    <font>
      <sz val="10"/>
      <color theme="1"/>
      <name val="方正仿宋_GBK"/>
      <charset val="134"/>
    </font>
    <font>
      <sz val="10"/>
      <color rgb="FF000000"/>
      <name val="方正仿宋_GBK"/>
      <charset val="134"/>
    </font>
    <font>
      <b/>
      <sz val="15"/>
      <name val="SimSun"/>
      <charset val="134"/>
    </font>
    <font>
      <sz val="11"/>
      <color indexed="8"/>
      <name val="宋体"/>
      <charset val="1"/>
      <scheme val="minor"/>
    </font>
    <font>
      <sz val="9"/>
      <name val="SimSun"/>
      <charset val="134"/>
    </font>
    <font>
      <b/>
      <sz val="11"/>
      <name val="SimSun"/>
      <charset val="134"/>
    </font>
    <font>
      <sz val="11"/>
      <name val="SimSun"/>
      <charset val="134"/>
    </font>
    <font>
      <b/>
      <sz val="12"/>
      <color theme="1"/>
      <name val="宋体"/>
      <charset val="134"/>
      <scheme val="minor"/>
    </font>
    <font>
      <b/>
      <sz val="18"/>
      <name val="宋体"/>
      <charset val="134"/>
      <scheme val="minor"/>
    </font>
    <font>
      <sz val="12"/>
      <color theme="1"/>
      <name val="Arial"/>
      <charset val="134"/>
    </font>
    <font>
      <sz val="12"/>
      <color theme="1"/>
      <name val="宋体"/>
      <charset val="134"/>
    </font>
    <font>
      <b/>
      <sz val="12"/>
      <color theme="1"/>
      <name val="宋体"/>
      <charset val="134"/>
    </font>
    <font>
      <sz val="12"/>
      <color indexed="8"/>
      <name val="宋体"/>
      <charset val="134"/>
    </font>
    <font>
      <sz val="12"/>
      <name val="宋体"/>
      <charset val="134"/>
    </font>
    <font>
      <b/>
      <sz val="12"/>
      <color indexed="8"/>
      <name val="宋体"/>
      <charset val="134"/>
    </font>
    <font>
      <b/>
      <sz val="12"/>
      <name val="宋体"/>
      <charset val="134"/>
    </font>
    <font>
      <b/>
      <sz val="20"/>
      <name val="宋体"/>
      <charset val="134"/>
      <scheme val="major"/>
    </font>
    <font>
      <b/>
      <sz val="22"/>
      <color indexed="8"/>
      <name val="方正小标宋_GBK"/>
      <charset val="134"/>
    </font>
    <font>
      <sz val="12"/>
      <color indexed="8"/>
      <name val="仿宋_GB2312"/>
      <charset val="134"/>
    </font>
    <font>
      <sz val="14"/>
      <name val="仿宋_GB2312"/>
      <charset val="134"/>
    </font>
    <font>
      <sz val="11"/>
      <color indexed="8"/>
      <name val="仿宋_GB2312"/>
      <charset val="134"/>
    </font>
    <font>
      <sz val="11"/>
      <name val="仿宋_GB2312"/>
      <charset val="134"/>
    </font>
    <font>
      <sz val="11"/>
      <name val="宋体"/>
      <charset val="134"/>
    </font>
    <font>
      <b/>
      <sz val="11"/>
      <color indexed="8"/>
      <name val="仿宋_GB2312"/>
      <charset val="134"/>
    </font>
    <font>
      <b/>
      <sz val="11"/>
      <name val="仿宋_GB2312"/>
      <charset val="134"/>
    </font>
    <font>
      <sz val="14"/>
      <color indexed="8"/>
      <name val="仿宋_GB2312"/>
      <charset val="134"/>
    </font>
    <font>
      <sz val="14"/>
      <name val="宋体"/>
      <charset val="134"/>
    </font>
    <font>
      <b/>
      <sz val="20"/>
      <name val="宋体"/>
      <charset val="134"/>
    </font>
    <font>
      <sz val="10"/>
      <name val="宋体"/>
      <charset val="134"/>
    </font>
    <font>
      <sz val="12"/>
      <name val="黑体"/>
      <charset val="134"/>
    </font>
    <font>
      <sz val="12"/>
      <color theme="1"/>
      <name val="宋体"/>
      <charset val="134"/>
      <scheme val="minor"/>
    </font>
    <font>
      <sz val="12"/>
      <color indexed="10"/>
      <name val="宋体"/>
      <charset val="134"/>
    </font>
    <font>
      <sz val="12"/>
      <name val="Arial Narrow"/>
      <charset val="134"/>
    </font>
    <font>
      <b/>
      <sz val="18"/>
      <name val="宋体"/>
      <charset val="134"/>
    </font>
    <font>
      <b/>
      <sz val="12"/>
      <name val="黑体"/>
      <charset val="134"/>
    </font>
    <font>
      <b/>
      <sz val="14"/>
      <name val="宋体"/>
      <charset val="134"/>
    </font>
    <font>
      <b/>
      <sz val="12"/>
      <name val="宋体"/>
      <charset val="134"/>
      <scheme val="minor"/>
    </font>
    <font>
      <b/>
      <sz val="11"/>
      <name val="宋体"/>
      <charset val="134"/>
    </font>
    <font>
      <b/>
      <sz val="20"/>
      <name val="方正小标宋_GBK"/>
      <charset val="134"/>
    </font>
    <font>
      <sz val="14"/>
      <name val="黑体"/>
      <charset val="134"/>
    </font>
    <font>
      <b/>
      <sz val="10"/>
      <name val="宋体"/>
      <charset val="134"/>
    </font>
    <font>
      <sz val="10"/>
      <color rgb="FF000000"/>
      <name val="Arial"/>
      <charset val="134"/>
    </font>
    <font>
      <sz val="10"/>
      <color rgb="FF000000"/>
      <name val="宋体"/>
      <charset val="134"/>
    </font>
    <font>
      <b/>
      <sz val="22"/>
      <color rgb="FF000000"/>
      <name val="宋体"/>
      <charset val="134"/>
    </font>
    <font>
      <b/>
      <sz val="9"/>
      <color rgb="FF000000"/>
      <name val="宋体"/>
      <charset val="134"/>
    </font>
    <font>
      <sz val="9"/>
      <color rgb="FF000000"/>
      <name val="宋体"/>
      <charset val="134"/>
    </font>
    <font>
      <sz val="11"/>
      <color theme="1"/>
      <name val="黑体"/>
      <charset val="134"/>
    </font>
    <font>
      <b/>
      <sz val="20"/>
      <color theme="1"/>
      <name val="宋体"/>
      <charset val="134"/>
      <scheme val="minor"/>
    </font>
    <font>
      <b/>
      <sz val="22"/>
      <name val="方正小标宋_GBK"/>
      <charset val="134"/>
    </font>
    <font>
      <b/>
      <sz val="16"/>
      <name val="方正小标宋简体"/>
      <charset val="134"/>
    </font>
    <font>
      <sz val="14"/>
      <color theme="1"/>
      <name val="黑体"/>
      <charset val="134"/>
    </font>
    <font>
      <b/>
      <sz val="14"/>
      <color theme="1"/>
      <name val="宋体"/>
      <charset val="134"/>
      <scheme val="minor"/>
    </font>
    <font>
      <sz val="14"/>
      <color theme="1"/>
      <name val="宋体"/>
      <charset val="134"/>
      <scheme val="minor"/>
    </font>
    <font>
      <sz val="16"/>
      <color theme="1"/>
      <name val="黑体"/>
      <charset val="134"/>
    </font>
    <font>
      <sz val="22"/>
      <color theme="1"/>
      <name val="宋体"/>
      <charset val="134"/>
      <scheme val="minor"/>
    </font>
    <font>
      <sz val="22"/>
      <color theme="1"/>
      <name val="宋体"/>
      <charset val="134"/>
      <scheme val="minor"/>
    </font>
    <font>
      <sz val="11"/>
      <color indexed="8"/>
      <name val="宋体"/>
      <charset val="134"/>
    </font>
    <font>
      <sz val="11"/>
      <color indexed="16"/>
      <name val="宋体"/>
      <charset val="134"/>
    </font>
    <font>
      <sz val="11"/>
      <color theme="1"/>
      <name val="宋体"/>
      <charset val="0"/>
      <scheme val="minor"/>
    </font>
    <font>
      <sz val="11"/>
      <color rgb="FF9C6500"/>
      <name val="宋体"/>
      <charset val="0"/>
      <scheme val="minor"/>
    </font>
    <font>
      <b/>
      <sz val="11"/>
      <color indexed="56"/>
      <name val="宋体"/>
      <charset val="134"/>
    </font>
    <font>
      <b/>
      <sz val="11"/>
      <color theme="3"/>
      <name val="宋体"/>
      <charset val="134"/>
      <scheme val="minor"/>
    </font>
    <font>
      <sz val="11"/>
      <color indexed="20"/>
      <name val="宋体"/>
      <charset val="134"/>
    </font>
    <font>
      <b/>
      <sz val="18"/>
      <color theme="3"/>
      <name val="宋体"/>
      <charset val="134"/>
      <scheme val="minor"/>
    </font>
    <font>
      <u/>
      <sz val="11"/>
      <color rgb="FF0000FF"/>
      <name val="宋体"/>
      <charset val="0"/>
      <scheme val="minor"/>
    </font>
    <font>
      <b/>
      <sz val="11"/>
      <color theme="1"/>
      <name val="宋体"/>
      <charset val="0"/>
      <scheme val="minor"/>
    </font>
    <font>
      <b/>
      <sz val="11"/>
      <color rgb="FF3F3F3F"/>
      <name val="宋体"/>
      <charset val="0"/>
      <scheme val="minor"/>
    </font>
    <font>
      <b/>
      <sz val="15"/>
      <color theme="3"/>
      <name val="宋体"/>
      <charset val="134"/>
      <scheme val="minor"/>
    </font>
    <font>
      <sz val="11"/>
      <color theme="0"/>
      <name val="宋体"/>
      <charset val="0"/>
      <scheme val="minor"/>
    </font>
    <font>
      <b/>
      <sz val="13"/>
      <color indexed="56"/>
      <name val="宋体"/>
      <charset val="134"/>
    </font>
    <font>
      <sz val="11"/>
      <color rgb="FF3F3F76"/>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9C0006"/>
      <name val="宋体"/>
      <charset val="0"/>
      <scheme val="minor"/>
    </font>
    <font>
      <sz val="11"/>
      <color indexed="9"/>
      <name val="宋体"/>
      <charset val="134"/>
    </font>
    <font>
      <sz val="11"/>
      <color indexed="17"/>
      <name val="宋体"/>
      <charset val="134"/>
    </font>
    <font>
      <b/>
      <sz val="11"/>
      <color indexed="63"/>
      <name val="宋体"/>
      <charset val="134"/>
    </font>
    <font>
      <sz val="11"/>
      <color indexed="62"/>
      <name val="宋体"/>
      <charset val="134"/>
    </font>
    <font>
      <b/>
      <sz val="18"/>
      <color indexed="56"/>
      <name val="宋体"/>
      <charset val="134"/>
    </font>
    <font>
      <b/>
      <sz val="11"/>
      <color indexed="52"/>
      <name val="宋体"/>
      <charset val="134"/>
    </font>
    <font>
      <sz val="11"/>
      <color indexed="60"/>
      <name val="宋体"/>
      <charset val="134"/>
    </font>
    <font>
      <i/>
      <sz val="11"/>
      <color indexed="23"/>
      <name val="宋体"/>
      <charset val="134"/>
    </font>
    <font>
      <sz val="9"/>
      <name val="宋体"/>
      <charset val="134"/>
    </font>
    <font>
      <b/>
      <sz val="11"/>
      <color rgb="FFFFFFFF"/>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sz val="11"/>
      <color indexed="14"/>
      <name val="宋体"/>
      <charset val="134"/>
    </font>
    <font>
      <sz val="10"/>
      <name val="Helv"/>
      <charset val="134"/>
    </font>
    <font>
      <sz val="11"/>
      <color indexed="52"/>
      <name val="宋体"/>
      <charset val="134"/>
    </font>
    <font>
      <sz val="11"/>
      <color indexed="10"/>
      <name val="宋体"/>
      <charset val="134"/>
    </font>
    <font>
      <b/>
      <sz val="15"/>
      <color indexed="56"/>
      <name val="宋体"/>
      <charset val="134"/>
    </font>
    <font>
      <b/>
      <sz val="11"/>
      <color indexed="9"/>
      <name val="宋体"/>
      <charset val="134"/>
    </font>
    <font>
      <sz val="7"/>
      <name val="Small Fonts"/>
      <charset val="134"/>
    </font>
    <font>
      <b/>
      <sz val="11"/>
      <color indexed="8"/>
      <name val="宋体"/>
      <charset val="134"/>
    </font>
    <font>
      <sz val="10"/>
      <name val="MS Sans Serif"/>
      <charset val="134"/>
    </font>
    <font>
      <sz val="10"/>
      <color indexed="8"/>
      <name val="Calibri"/>
      <charset val="134"/>
    </font>
    <font>
      <sz val="12"/>
      <color indexed="20"/>
      <name val="宋体"/>
      <charset val="134"/>
    </font>
    <font>
      <sz val="10"/>
      <color indexed="20"/>
      <name val="Calibri"/>
      <charset val="134"/>
    </font>
    <font>
      <sz val="9"/>
      <color indexed="8"/>
      <name val="宋体"/>
      <charset val="134"/>
    </font>
    <font>
      <sz val="10"/>
      <name val="Arial"/>
      <charset val="134"/>
    </font>
    <font>
      <sz val="12"/>
      <name val="仿宋_GB2312"/>
      <charset val="134"/>
    </font>
    <font>
      <sz val="12"/>
      <name val="Times New Roman"/>
      <charset val="134"/>
    </font>
    <font>
      <sz val="12"/>
      <color indexed="17"/>
      <name val="宋体"/>
      <charset val="134"/>
    </font>
    <font>
      <sz val="10"/>
      <color indexed="17"/>
      <name val="Calibri"/>
      <charset val="134"/>
    </font>
    <font>
      <sz val="12"/>
      <name val="Courier"/>
      <charset val="134"/>
    </font>
    <font>
      <b/>
      <sz val="12"/>
      <name val="Times New Roman"/>
      <charset val="134"/>
    </font>
    <font>
      <sz val="11"/>
      <color theme="1"/>
      <name val="宋体"/>
      <charset val="134"/>
    </font>
  </fonts>
  <fills count="60">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C0C0C0"/>
        <bgColor indexed="64"/>
      </patternFill>
    </fill>
    <fill>
      <patternFill patternType="solid">
        <fgColor rgb="FFDCDCDC"/>
        <bgColor indexed="64"/>
      </patternFill>
    </fill>
    <fill>
      <patternFill patternType="solid">
        <fgColor indexed="13"/>
        <bgColor indexed="64"/>
      </patternFill>
    </fill>
    <fill>
      <patternFill patternType="solid">
        <fgColor indexed="42"/>
        <bgColor indexed="64"/>
      </patternFill>
    </fill>
    <fill>
      <patternFill patternType="solid">
        <fgColor indexed="45"/>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indexed="47"/>
        <bgColor indexed="64"/>
      </patternFill>
    </fill>
    <fill>
      <patternFill patternType="solid">
        <fgColor theme="6" tint="0.59999389629810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rgb="FFFFCC99"/>
        <bgColor indexed="64"/>
      </patternFill>
    </fill>
    <fill>
      <patternFill patternType="solid">
        <fgColor indexed="29"/>
        <bgColor indexed="64"/>
      </patternFill>
    </fill>
    <fill>
      <patternFill patternType="solid">
        <fgColor rgb="FFC6EFCE"/>
        <bgColor indexed="64"/>
      </patternFill>
    </fill>
    <fill>
      <patternFill patternType="solid">
        <fgColor indexed="11"/>
        <bgColor indexed="64"/>
      </patternFill>
    </fill>
    <fill>
      <patternFill patternType="solid">
        <fgColor rgb="FFFFC7CE"/>
        <bgColor indexed="64"/>
      </patternFill>
    </fill>
    <fill>
      <patternFill patternType="solid">
        <fgColor theme="4" tint="0.399975585192419"/>
        <bgColor indexed="64"/>
      </patternFill>
    </fill>
    <fill>
      <patternFill patternType="solid">
        <fgColor indexed="26"/>
        <bgColor indexed="64"/>
      </patternFill>
    </fill>
    <fill>
      <patternFill patternType="solid">
        <fgColor indexed="62"/>
        <bgColor indexed="64"/>
      </patternFill>
    </fill>
    <fill>
      <patternFill patternType="solid">
        <fgColor indexed="46"/>
        <bgColor indexed="64"/>
      </patternFill>
    </fill>
    <fill>
      <patternFill patternType="solid">
        <fgColor indexed="53"/>
        <bgColor indexed="64"/>
      </patternFill>
    </fill>
    <fill>
      <patternFill patternType="solid">
        <fgColor indexed="57"/>
        <bgColor indexed="64"/>
      </patternFill>
    </fill>
    <fill>
      <patternFill patternType="solid">
        <fgColor indexed="22"/>
        <bgColor indexed="64"/>
      </patternFill>
    </fill>
    <fill>
      <patternFill patternType="solid">
        <fgColor indexed="31"/>
        <bgColor indexed="64"/>
      </patternFill>
    </fill>
    <fill>
      <patternFill patternType="solid">
        <fgColor indexed="43"/>
        <bgColor indexed="64"/>
      </patternFill>
    </fill>
    <fill>
      <patternFill patternType="solid">
        <fgColor indexed="36"/>
        <bgColor indexed="64"/>
      </patternFill>
    </fill>
    <fill>
      <patternFill patternType="solid">
        <fgColor indexed="30"/>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indexed="10"/>
        <bgColor indexed="64"/>
      </patternFill>
    </fill>
    <fill>
      <patternFill patternType="solid">
        <fgColor indexed="44"/>
        <bgColor indexed="64"/>
      </patternFill>
    </fill>
    <fill>
      <patternFill patternType="solid">
        <fgColor theme="5"/>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599993896298105"/>
        <bgColor indexed="64"/>
      </patternFill>
    </fill>
    <fill>
      <patternFill patternType="solid">
        <fgColor indexed="27"/>
        <bgColor indexed="64"/>
      </patternFill>
    </fill>
    <fill>
      <patternFill patternType="solid">
        <fgColor theme="8"/>
        <bgColor indexed="64"/>
      </patternFill>
    </fill>
    <fill>
      <patternFill patternType="solid">
        <fgColor indexed="49"/>
        <bgColor indexed="64"/>
      </patternFill>
    </fill>
    <fill>
      <patternFill patternType="solid">
        <fgColor theme="8" tint="0.399975585192419"/>
        <bgColor indexed="64"/>
      </patternFill>
    </fill>
    <fill>
      <patternFill patternType="solid">
        <fgColor indexed="52"/>
        <bgColor indexed="64"/>
      </patternFill>
    </fill>
    <fill>
      <patternFill patternType="solid">
        <fgColor indexed="51"/>
        <bgColor indexed="64"/>
      </patternFill>
    </fill>
    <fill>
      <patternFill patternType="solid">
        <fgColor indexed="55"/>
        <bgColor indexed="64"/>
      </patternFill>
    </fill>
  </fills>
  <borders count="46">
    <border>
      <left/>
      <right/>
      <top/>
      <bottom/>
      <diagonal/>
    </border>
    <border>
      <left style="thin">
        <color auto="1"/>
      </left>
      <right style="thin">
        <color auto="1"/>
      </right>
      <top style="thin">
        <color auto="1"/>
      </top>
      <bottom style="thin">
        <color auto="1"/>
      </bottom>
      <diagonal/>
    </border>
    <border>
      <left/>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style="thin">
        <color rgb="FF000000"/>
      </right>
      <top/>
      <bottom style="thin">
        <color auto="1"/>
      </bottom>
      <diagonal/>
    </border>
    <border>
      <left/>
      <right/>
      <top/>
      <bottom style="thin">
        <color auto="1"/>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auto="1"/>
      </right>
      <top style="thin">
        <color auto="1"/>
      </top>
      <bottom style="thin">
        <color auto="1"/>
      </bottom>
      <diagonal/>
    </border>
    <border>
      <left/>
      <right/>
      <top style="thin">
        <color auto="1"/>
      </top>
      <bottom style="thin">
        <color indexed="8"/>
      </bottom>
      <diagonal/>
    </border>
    <border>
      <left/>
      <right/>
      <top/>
      <bottom style="thin">
        <color indexed="8"/>
      </bottom>
      <diagonal/>
    </border>
    <border>
      <left/>
      <right/>
      <top style="thin">
        <color indexed="8"/>
      </top>
      <bottom style="thin">
        <color indexed="8"/>
      </bottom>
      <diagonal/>
    </border>
    <border>
      <left/>
      <right/>
      <top style="thin">
        <color indexed="8"/>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0"/>
      </left>
      <right style="thin">
        <color indexed="0"/>
      </right>
      <top style="thin">
        <color indexed="0"/>
      </top>
      <bottom style="thin">
        <color indexed="0"/>
      </bottom>
      <diagonal/>
    </border>
    <border>
      <left/>
      <right style="thin">
        <color auto="1"/>
      </right>
      <top style="thin">
        <color auto="1"/>
      </top>
      <bottom/>
      <diagonal/>
    </border>
    <border>
      <left/>
      <right/>
      <top/>
      <bottom style="medium">
        <color indexed="30"/>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thick">
        <color indexed="22"/>
      </bottom>
      <diagonal/>
    </border>
    <border>
      <left style="thin">
        <color rgb="FF7F7F7F"/>
      </left>
      <right style="thin">
        <color rgb="FF7F7F7F"/>
      </right>
      <top style="thin">
        <color rgb="FF7F7F7F"/>
      </top>
      <bottom style="thin">
        <color rgb="FF7F7F7F"/>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double">
        <color indexed="5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1092">
    <xf numFmtId="0" fontId="0" fillId="0" borderId="0">
      <alignment vertical="center"/>
    </xf>
    <xf numFmtId="0" fontId="17" fillId="0" borderId="0"/>
    <xf numFmtId="0" fontId="80" fillId="7" borderId="0" applyNumberFormat="0" applyBorder="0" applyAlignment="0" applyProtection="0">
      <alignment vertical="center"/>
    </xf>
    <xf numFmtId="42" fontId="0" fillId="0" borderId="0" applyFont="0" applyFill="0" applyBorder="0" applyAlignment="0" applyProtection="0">
      <alignment vertical="center"/>
    </xf>
    <xf numFmtId="0" fontId="80" fillId="7" borderId="0" applyNumberFormat="0" applyBorder="0" applyAlignment="0" applyProtection="0">
      <alignment vertical="center"/>
    </xf>
    <xf numFmtId="0" fontId="74" fillId="18" borderId="36" applyNumberFormat="0" applyAlignment="0" applyProtection="0">
      <alignment vertical="center"/>
    </xf>
    <xf numFmtId="0" fontId="62" fillId="12" borderId="0" applyNumberFormat="0" applyBorder="0" applyAlignment="0" applyProtection="0">
      <alignment vertical="center"/>
    </xf>
    <xf numFmtId="44" fontId="0" fillId="0" borderId="0" applyFont="0" applyFill="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0" fillId="30" borderId="0" applyNumberFormat="0" applyBorder="0" applyAlignment="0" applyProtection="0">
      <alignment vertical="center"/>
    </xf>
    <xf numFmtId="41" fontId="0" fillId="0" borderId="0" applyFont="0" applyFill="0" applyBorder="0" applyAlignment="0" applyProtection="0">
      <alignment vertical="center"/>
    </xf>
    <xf numFmtId="0" fontId="78" fillId="22"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17" fillId="0" borderId="0"/>
    <xf numFmtId="0" fontId="17" fillId="0" borderId="0"/>
    <xf numFmtId="0" fontId="62" fillId="14" borderId="0" applyNumberFormat="0" applyBorder="0" applyAlignment="0" applyProtection="0">
      <alignment vertical="center"/>
    </xf>
    <xf numFmtId="0" fontId="82" fillId="13" borderId="39" applyNumberFormat="0" applyAlignment="0" applyProtection="0">
      <alignment vertical="center"/>
    </xf>
    <xf numFmtId="43" fontId="0" fillId="0" borderId="0" applyFont="0" applyFill="0" applyBorder="0" applyAlignment="0" applyProtection="0">
      <alignment vertical="center"/>
    </xf>
    <xf numFmtId="0" fontId="72" fillId="16" borderId="0" applyNumberFormat="0" applyBorder="0" applyAlignment="0" applyProtection="0">
      <alignment vertical="center"/>
    </xf>
    <xf numFmtId="0" fontId="68" fillId="0" borderId="0" applyNumberFormat="0" applyFill="0" applyBorder="0" applyAlignment="0" applyProtection="0">
      <alignment vertical="center"/>
    </xf>
    <xf numFmtId="9" fontId="0" fillId="0" borderId="0" applyFont="0" applyFill="0" applyBorder="0" applyAlignment="0" applyProtection="0">
      <alignment vertical="center"/>
    </xf>
    <xf numFmtId="0" fontId="84" fillId="29" borderId="39" applyNumberFormat="0" applyAlignment="0" applyProtection="0">
      <alignment vertical="center"/>
    </xf>
    <xf numFmtId="0" fontId="79" fillId="32" borderId="0" applyNumberFormat="0" applyBorder="0" applyAlignment="0" applyProtection="0">
      <alignment vertical="center"/>
    </xf>
    <xf numFmtId="0" fontId="66" fillId="8" borderId="0" applyNumberFormat="0" applyBorder="0" applyAlignment="0" applyProtection="0">
      <alignment vertical="center"/>
    </xf>
    <xf numFmtId="0" fontId="87" fillId="0" borderId="0"/>
    <xf numFmtId="0" fontId="91" fillId="0" borderId="0" applyNumberFormat="0" applyFill="0" applyBorder="0" applyAlignment="0" applyProtection="0">
      <alignment vertical="center"/>
    </xf>
    <xf numFmtId="0" fontId="66" fillId="8" borderId="0" applyNumberFormat="0" applyBorder="0" applyAlignment="0" applyProtection="0">
      <alignment vertical="center"/>
    </xf>
    <xf numFmtId="0" fontId="0" fillId="17" borderId="34" applyNumberFormat="0" applyFont="0" applyAlignment="0" applyProtection="0">
      <alignment vertical="center"/>
    </xf>
    <xf numFmtId="0" fontId="72" fillId="38" borderId="0" applyNumberFormat="0" applyBorder="0" applyAlignment="0" applyProtection="0">
      <alignment vertical="center"/>
    </xf>
    <xf numFmtId="0" fontId="65" fillId="0" borderId="0" applyNumberFormat="0" applyFill="0" applyBorder="0" applyAlignment="0" applyProtection="0">
      <alignment vertical="center"/>
    </xf>
    <xf numFmtId="0" fontId="79" fillId="33" borderId="0" applyNumberFormat="0" applyBorder="0" applyAlignment="0" applyProtection="0">
      <alignment vertical="center"/>
    </xf>
    <xf numFmtId="0" fontId="66" fillId="8" borderId="0" applyNumberFormat="0" applyBorder="0" applyAlignment="0" applyProtection="0">
      <alignment vertical="center"/>
    </xf>
    <xf numFmtId="0" fontId="75" fillId="0" borderId="0" applyNumberFormat="0" applyFill="0" applyBorder="0" applyAlignment="0" applyProtection="0">
      <alignment vertical="center"/>
    </xf>
    <xf numFmtId="0" fontId="79" fillId="19" borderId="0" applyNumberFormat="0" applyBorder="0" applyAlignment="0" applyProtection="0">
      <alignment vertical="center"/>
    </xf>
    <xf numFmtId="0" fontId="79" fillId="25" borderId="0" applyNumberFormat="0" applyBorder="0" applyAlignment="0" applyProtection="0">
      <alignment vertical="center"/>
    </xf>
    <xf numFmtId="0" fontId="17" fillId="24" borderId="37" applyNumberFormat="0" applyFont="0" applyAlignment="0" applyProtection="0">
      <alignment vertical="center"/>
    </xf>
    <xf numFmtId="0" fontId="67" fillId="0" borderId="0" applyNumberFormat="0" applyFill="0" applyBorder="0" applyAlignment="0" applyProtection="0">
      <alignment vertical="center"/>
    </xf>
    <xf numFmtId="0" fontId="90" fillId="0" borderId="0" applyNumberFormat="0" applyFill="0" applyBorder="0" applyAlignment="0" applyProtection="0">
      <alignment vertical="center"/>
    </xf>
    <xf numFmtId="0" fontId="71" fillId="0" borderId="33" applyNumberFormat="0" applyFill="0" applyAlignment="0" applyProtection="0">
      <alignment vertical="center"/>
    </xf>
    <xf numFmtId="0" fontId="17" fillId="0" borderId="0"/>
    <xf numFmtId="9" fontId="17" fillId="0" borderId="0" applyFont="0" applyFill="0" applyBorder="0" applyAlignment="0" applyProtection="0"/>
    <xf numFmtId="0" fontId="79" fillId="19" borderId="0" applyNumberFormat="0" applyBorder="0" applyAlignment="0" applyProtection="0">
      <alignment vertical="center"/>
    </xf>
    <xf numFmtId="0" fontId="77" fillId="0" borderId="33" applyNumberFormat="0" applyFill="0" applyAlignment="0" applyProtection="0">
      <alignment vertical="center"/>
    </xf>
    <xf numFmtId="0" fontId="79" fillId="27" borderId="0" applyNumberFormat="0" applyBorder="0" applyAlignment="0" applyProtection="0">
      <alignment vertical="center"/>
    </xf>
    <xf numFmtId="0" fontId="72" fillId="23" borderId="0" applyNumberFormat="0" applyBorder="0" applyAlignment="0" applyProtection="0">
      <alignment vertical="center"/>
    </xf>
    <xf numFmtId="0" fontId="79" fillId="19" borderId="0" applyNumberFormat="0" applyBorder="0" applyAlignment="0" applyProtection="0">
      <alignment vertical="center"/>
    </xf>
    <xf numFmtId="0" fontId="65" fillId="0" borderId="30" applyNumberFormat="0" applyFill="0" applyAlignment="0" applyProtection="0">
      <alignment vertical="center"/>
    </xf>
    <xf numFmtId="0" fontId="72" fillId="37" borderId="0" applyNumberFormat="0" applyBorder="0" applyAlignment="0" applyProtection="0">
      <alignment vertical="center"/>
    </xf>
    <xf numFmtId="0" fontId="70" fillId="15" borderId="32" applyNumberFormat="0" applyAlignment="0" applyProtection="0">
      <alignment vertical="center"/>
    </xf>
    <xf numFmtId="0" fontId="82" fillId="13" borderId="39" applyNumberFormat="0" applyAlignment="0" applyProtection="0">
      <alignment vertical="center"/>
    </xf>
    <xf numFmtId="0" fontId="89" fillId="15" borderId="36" applyNumberFormat="0" applyAlignment="0" applyProtection="0">
      <alignment vertical="center"/>
    </xf>
    <xf numFmtId="0" fontId="60" fillId="26" borderId="0" applyNumberFormat="0" applyBorder="0" applyAlignment="0" applyProtection="0">
      <alignment vertical="center"/>
    </xf>
    <xf numFmtId="0" fontId="88" fillId="35" borderId="40" applyNumberFormat="0" applyAlignment="0" applyProtection="0">
      <alignment vertical="center"/>
    </xf>
    <xf numFmtId="0" fontId="62" fillId="9" borderId="0" applyNumberFormat="0" applyBorder="0" applyAlignment="0" applyProtection="0">
      <alignment vertical="center"/>
    </xf>
    <xf numFmtId="0" fontId="72" fillId="41" borderId="0" applyNumberFormat="0" applyBorder="0" applyAlignment="0" applyProtection="0">
      <alignment vertical="center"/>
    </xf>
    <xf numFmtId="0" fontId="92" fillId="0" borderId="41" applyNumberFormat="0" applyFill="0" applyAlignment="0" applyProtection="0">
      <alignment vertical="center"/>
    </xf>
    <xf numFmtId="0" fontId="79" fillId="32" borderId="0" applyNumberFormat="0" applyBorder="0" applyAlignment="0" applyProtection="0">
      <alignment vertical="center"/>
    </xf>
    <xf numFmtId="0" fontId="69" fillId="0" borderId="31" applyNumberFormat="0" applyFill="0" applyAlignment="0" applyProtection="0">
      <alignment vertical="center"/>
    </xf>
    <xf numFmtId="0" fontId="76" fillId="20" borderId="0" applyNumberFormat="0" applyBorder="0" applyAlignment="0" applyProtection="0">
      <alignment vertical="center"/>
    </xf>
    <xf numFmtId="0" fontId="60" fillId="7" borderId="0" applyNumberFormat="0" applyBorder="0" applyAlignment="0" applyProtection="0">
      <alignment vertical="center"/>
    </xf>
    <xf numFmtId="0" fontId="64" fillId="0" borderId="29" applyNumberFormat="0" applyFill="0" applyAlignment="0" applyProtection="0">
      <alignment vertical="center"/>
    </xf>
    <xf numFmtId="0" fontId="63" fillId="10" borderId="0" applyNumberFormat="0" applyBorder="0" applyAlignment="0" applyProtection="0">
      <alignment vertical="center"/>
    </xf>
    <xf numFmtId="0" fontId="62" fillId="42" borderId="0" applyNumberFormat="0" applyBorder="0" applyAlignment="0" applyProtection="0">
      <alignment vertical="center"/>
    </xf>
    <xf numFmtId="0" fontId="72" fillId="44" borderId="0" applyNumberFormat="0" applyBorder="0" applyAlignment="0" applyProtection="0">
      <alignment vertical="center"/>
    </xf>
    <xf numFmtId="0" fontId="62" fillId="46" borderId="0" applyNumberFormat="0" applyBorder="0" applyAlignment="0" applyProtection="0">
      <alignment vertical="center"/>
    </xf>
    <xf numFmtId="0" fontId="62" fillId="48" borderId="0" applyNumberFormat="0" applyBorder="0" applyAlignment="0" applyProtection="0">
      <alignment vertical="center"/>
    </xf>
    <xf numFmtId="0" fontId="17" fillId="0" borderId="0"/>
    <xf numFmtId="0" fontId="66" fillId="8" borderId="0" applyNumberFormat="0" applyBorder="0" applyAlignment="0" applyProtection="0">
      <alignment vertical="center"/>
    </xf>
    <xf numFmtId="0" fontId="62" fillId="49" borderId="0" applyNumberFormat="0" applyBorder="0" applyAlignment="0" applyProtection="0">
      <alignment vertical="center"/>
    </xf>
    <xf numFmtId="0" fontId="62" fillId="43" borderId="0" applyNumberFormat="0" applyBorder="0" applyAlignment="0" applyProtection="0">
      <alignment vertical="center"/>
    </xf>
    <xf numFmtId="0" fontId="60" fillId="40" borderId="0" applyNumberFormat="0" applyBorder="0" applyAlignment="0" applyProtection="0">
      <alignment vertical="center"/>
    </xf>
    <xf numFmtId="0" fontId="72" fillId="50" borderId="0" applyNumberFormat="0" applyBorder="0" applyAlignment="0" applyProtection="0">
      <alignment vertical="center"/>
    </xf>
    <xf numFmtId="0" fontId="72" fillId="51" borderId="0" applyNumberFormat="0" applyBorder="0" applyAlignment="0" applyProtection="0">
      <alignment vertical="center"/>
    </xf>
    <xf numFmtId="0" fontId="62" fillId="34" borderId="0" applyNumberFormat="0" applyBorder="0" applyAlignment="0" applyProtection="0">
      <alignment vertical="center"/>
    </xf>
    <xf numFmtId="0" fontId="62" fillId="52" borderId="0" applyNumberFormat="0" applyBorder="0" applyAlignment="0" applyProtection="0">
      <alignment vertical="center"/>
    </xf>
    <xf numFmtId="0" fontId="93" fillId="8" borderId="0" applyNumberFormat="0" applyBorder="0" applyAlignment="0" applyProtection="0">
      <alignment vertical="center"/>
    </xf>
    <xf numFmtId="0" fontId="72" fillId="54" borderId="0" applyNumberFormat="0" applyBorder="0" applyAlignment="0" applyProtection="0">
      <alignment vertical="center"/>
    </xf>
    <xf numFmtId="0" fontId="62" fillId="11" borderId="0" applyNumberFormat="0" applyBorder="0" applyAlignment="0" applyProtection="0">
      <alignment vertical="center"/>
    </xf>
    <xf numFmtId="0" fontId="80" fillId="7" borderId="0" applyNumberFormat="0" applyBorder="0" applyAlignment="0" applyProtection="0">
      <alignment vertical="center"/>
    </xf>
    <xf numFmtId="0" fontId="79" fillId="55" borderId="0" applyNumberFormat="0" applyBorder="0" applyAlignment="0" applyProtection="0">
      <alignment vertical="center"/>
    </xf>
    <xf numFmtId="0" fontId="72" fillId="56" borderId="0" applyNumberFormat="0" applyBorder="0" applyAlignment="0" applyProtection="0">
      <alignment vertical="center"/>
    </xf>
    <xf numFmtId="0" fontId="72" fillId="47" borderId="0" applyNumberFormat="0" applyBorder="0" applyAlignment="0" applyProtection="0">
      <alignment vertical="center"/>
    </xf>
    <xf numFmtId="0" fontId="85" fillId="31" borderId="0" applyNumberFormat="0" applyBorder="0" applyAlignment="0" applyProtection="0">
      <alignment vertical="center"/>
    </xf>
    <xf numFmtId="0" fontId="79" fillId="55" borderId="0" applyNumberFormat="0" applyBorder="0" applyAlignment="0" applyProtection="0">
      <alignment vertical="center"/>
    </xf>
    <xf numFmtId="0" fontId="64" fillId="0" borderId="29" applyNumberFormat="0" applyFill="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2" fillId="36" borderId="0" applyNumberFormat="0" applyBorder="0" applyAlignment="0" applyProtection="0">
      <alignment vertical="center"/>
    </xf>
    <xf numFmtId="0" fontId="66" fillId="8" borderId="0" applyNumberFormat="0" applyBorder="0" applyAlignment="0" applyProtection="0">
      <alignment vertical="center"/>
    </xf>
    <xf numFmtId="0" fontId="72" fillId="45" borderId="0" applyNumberFormat="0" applyBorder="0" applyAlignment="0" applyProtection="0">
      <alignment vertical="center"/>
    </xf>
    <xf numFmtId="0" fontId="94" fillId="0" borderId="0"/>
    <xf numFmtId="43" fontId="6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6" fillId="8" borderId="0" applyNumberFormat="0" applyBorder="0" applyAlignment="0" applyProtection="0">
      <alignment vertical="center"/>
    </xf>
    <xf numFmtId="0" fontId="60" fillId="8" borderId="0" applyNumberFormat="0" applyBorder="0" applyAlignment="0" applyProtection="0">
      <alignment vertical="center"/>
    </xf>
    <xf numFmtId="0" fontId="79" fillId="25" borderId="0" applyNumberFormat="0" applyBorder="0" applyAlignment="0" applyProtection="0">
      <alignment vertical="center"/>
    </xf>
    <xf numFmtId="0" fontId="79" fillId="21" borderId="0" applyNumberFormat="0" applyBorder="0" applyAlignment="0" applyProtection="0">
      <alignment vertical="center"/>
    </xf>
    <xf numFmtId="0" fontId="17" fillId="0" borderId="0"/>
    <xf numFmtId="0" fontId="60" fillId="8" borderId="0" applyNumberFormat="0" applyBorder="0" applyAlignment="0" applyProtection="0">
      <alignment vertical="center"/>
    </xf>
    <xf numFmtId="0" fontId="79" fillId="21" borderId="0" applyNumberFormat="0" applyBorder="0" applyAlignment="0" applyProtection="0">
      <alignment vertical="center"/>
    </xf>
    <xf numFmtId="0" fontId="66" fillId="8" borderId="0" applyNumberFormat="0" applyBorder="0" applyAlignment="0" applyProtection="0">
      <alignment vertical="center"/>
    </xf>
    <xf numFmtId="0" fontId="17" fillId="0" borderId="0"/>
    <xf numFmtId="0" fontId="66" fillId="8" borderId="0" applyNumberFormat="0" applyBorder="0" applyAlignment="0" applyProtection="0">
      <alignment vertical="center"/>
    </xf>
    <xf numFmtId="0" fontId="79" fillId="39" borderId="0" applyNumberFormat="0" applyBorder="0" applyAlignment="0" applyProtection="0">
      <alignment vertical="center"/>
    </xf>
    <xf numFmtId="0" fontId="60" fillId="8" borderId="0" applyNumberFormat="0" applyBorder="0" applyAlignment="0" applyProtection="0">
      <alignment vertical="center"/>
    </xf>
    <xf numFmtId="0" fontId="66" fillId="8" borderId="0" applyNumberFormat="0" applyBorder="0" applyAlignment="0" applyProtection="0">
      <alignment vertical="center"/>
    </xf>
    <xf numFmtId="0" fontId="79" fillId="21" borderId="0" applyNumberFormat="0" applyBorder="0" applyAlignment="0" applyProtection="0">
      <alignment vertical="center"/>
    </xf>
    <xf numFmtId="0" fontId="66" fillId="8" borderId="0" applyNumberFormat="0" applyBorder="0" applyAlignment="0" applyProtection="0">
      <alignment vertical="center"/>
    </xf>
    <xf numFmtId="0" fontId="60" fillId="7" borderId="0" applyNumberFormat="0" applyBorder="0" applyAlignment="0" applyProtection="0">
      <alignment vertical="center"/>
    </xf>
    <xf numFmtId="0" fontId="79" fillId="21" borderId="0" applyNumberFormat="0" applyBorder="0" applyAlignment="0" applyProtection="0">
      <alignment vertical="center"/>
    </xf>
    <xf numFmtId="0" fontId="66" fillId="8" borderId="0" applyNumberFormat="0" applyBorder="0" applyAlignment="0" applyProtection="0">
      <alignment vertical="center"/>
    </xf>
    <xf numFmtId="0" fontId="79" fillId="39" borderId="0" applyNumberFormat="0" applyBorder="0" applyAlignment="0" applyProtection="0">
      <alignment vertical="center"/>
    </xf>
    <xf numFmtId="0" fontId="60" fillId="30" borderId="0" applyNumberFormat="0" applyBorder="0" applyAlignment="0" applyProtection="0">
      <alignment vertical="center"/>
    </xf>
    <xf numFmtId="0" fontId="17" fillId="0" borderId="0"/>
    <xf numFmtId="0" fontId="79" fillId="39" borderId="0" applyNumberFormat="0" applyBorder="0" applyAlignment="0" applyProtection="0">
      <alignment vertical="center"/>
    </xf>
    <xf numFmtId="0" fontId="60" fillId="30" borderId="0" applyNumberFormat="0" applyBorder="0" applyAlignment="0" applyProtection="0">
      <alignment vertical="center"/>
    </xf>
    <xf numFmtId="0" fontId="17" fillId="0" borderId="0"/>
    <xf numFmtId="0" fontId="60"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17" fillId="0" borderId="0"/>
    <xf numFmtId="0" fontId="60" fillId="21" borderId="0" applyNumberFormat="0" applyBorder="0" applyAlignment="0" applyProtection="0">
      <alignment vertical="center"/>
    </xf>
    <xf numFmtId="0" fontId="17" fillId="0" borderId="0"/>
    <xf numFmtId="0" fontId="17" fillId="0" borderId="0"/>
    <xf numFmtId="0" fontId="60" fillId="21" borderId="0" applyNumberFormat="0" applyBorder="0" applyAlignment="0" applyProtection="0">
      <alignment vertical="center"/>
    </xf>
    <xf numFmtId="0" fontId="17" fillId="0" borderId="0"/>
    <xf numFmtId="0" fontId="60" fillId="7" borderId="0" applyNumberFormat="0" applyBorder="0" applyAlignment="0" applyProtection="0">
      <alignment vertical="center"/>
    </xf>
    <xf numFmtId="0" fontId="86" fillId="0" borderId="0" applyNumberFormat="0" applyFill="0" applyBorder="0" applyAlignment="0" applyProtection="0">
      <alignment vertical="center"/>
    </xf>
    <xf numFmtId="0" fontId="95" fillId="0" borderId="42" applyNumberFormat="0" applyFill="0" applyAlignment="0" applyProtection="0">
      <alignment vertical="center"/>
    </xf>
    <xf numFmtId="0" fontId="60" fillId="26" borderId="0" applyNumberFormat="0" applyBorder="0" applyAlignment="0" applyProtection="0">
      <alignment vertical="center"/>
    </xf>
    <xf numFmtId="0" fontId="66" fillId="8"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19" borderId="0" applyNumberFormat="0" applyBorder="0" applyAlignment="0" applyProtection="0">
      <alignment vertical="center"/>
    </xf>
    <xf numFmtId="0" fontId="66" fillId="8" borderId="0" applyNumberFormat="0" applyBorder="0" applyAlignment="0" applyProtection="0">
      <alignment vertical="center"/>
    </xf>
    <xf numFmtId="0" fontId="60" fillId="5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0" fillId="13" borderId="0" applyNumberFormat="0" applyBorder="0" applyAlignment="0" applyProtection="0">
      <alignment vertical="center"/>
    </xf>
    <xf numFmtId="0" fontId="79" fillId="28"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17" fillId="24" borderId="37" applyNumberFormat="0" applyFont="0" applyAlignment="0" applyProtection="0">
      <alignment vertical="center"/>
    </xf>
    <xf numFmtId="0" fontId="60" fillId="30" borderId="0" applyNumberFormat="0" applyBorder="0" applyAlignment="0" applyProtection="0">
      <alignment vertical="center"/>
    </xf>
    <xf numFmtId="0" fontId="17" fillId="24" borderId="37" applyNumberFormat="0" applyFont="0" applyAlignment="0" applyProtection="0">
      <alignment vertical="center"/>
    </xf>
    <xf numFmtId="0" fontId="83" fillId="0" borderId="0" applyNumberFormat="0" applyFill="0" applyBorder="0" applyAlignment="0" applyProtection="0">
      <alignment vertical="center"/>
    </xf>
    <xf numFmtId="0" fontId="60" fillId="30" borderId="0" applyNumberFormat="0" applyBorder="0" applyAlignment="0" applyProtection="0">
      <alignment vertical="center"/>
    </xf>
    <xf numFmtId="0" fontId="66" fillId="8"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60" fillId="19" borderId="0" applyNumberFormat="0" applyBorder="0" applyAlignment="0" applyProtection="0">
      <alignment vertical="center"/>
    </xf>
    <xf numFmtId="0" fontId="80" fillId="7" borderId="0" applyNumberFormat="0" applyBorder="0" applyAlignment="0" applyProtection="0">
      <alignment vertical="center"/>
    </xf>
    <xf numFmtId="0" fontId="83" fillId="0" borderId="0" applyNumberFormat="0" applyFill="0" applyBorder="0" applyAlignment="0" applyProtection="0">
      <alignment vertical="center"/>
    </xf>
    <xf numFmtId="0" fontId="60" fillId="30" borderId="0" applyNumberFormat="0" applyBorder="0" applyAlignment="0" applyProtection="0">
      <alignment vertical="center"/>
    </xf>
    <xf numFmtId="0" fontId="66" fillId="8" borderId="0" applyNumberFormat="0" applyBorder="0" applyAlignment="0" applyProtection="0">
      <alignment vertical="center"/>
    </xf>
    <xf numFmtId="0" fontId="60" fillId="8" borderId="0" applyNumberFormat="0" applyBorder="0" applyAlignment="0" applyProtection="0">
      <alignment vertical="center"/>
    </xf>
    <xf numFmtId="0" fontId="66" fillId="8" borderId="0" applyNumberFormat="0" applyBorder="0" applyAlignment="0" applyProtection="0">
      <alignment vertical="center"/>
    </xf>
    <xf numFmtId="0" fontId="60" fillId="8" borderId="0" applyNumberFormat="0" applyBorder="0" applyAlignment="0" applyProtection="0">
      <alignment vertical="center"/>
    </xf>
    <xf numFmtId="0" fontId="60" fillId="8" borderId="0" applyNumberFormat="0" applyBorder="0" applyAlignment="0" applyProtection="0">
      <alignment vertical="center"/>
    </xf>
    <xf numFmtId="0" fontId="82" fillId="13" borderId="39" applyNumberFormat="0" applyAlignment="0" applyProtection="0">
      <alignment vertical="center"/>
    </xf>
    <xf numFmtId="0" fontId="66" fillId="8" borderId="0" applyNumberFormat="0" applyBorder="0" applyAlignment="0" applyProtection="0">
      <alignment vertical="center"/>
    </xf>
    <xf numFmtId="0" fontId="60" fillId="8" borderId="0" applyNumberFormat="0" applyBorder="0" applyAlignment="0" applyProtection="0">
      <alignment vertical="center"/>
    </xf>
    <xf numFmtId="0" fontId="60" fillId="26" borderId="0" applyNumberFormat="0" applyBorder="0" applyAlignment="0" applyProtection="0">
      <alignment vertical="center"/>
    </xf>
    <xf numFmtId="0" fontId="60" fillId="8" borderId="0" applyNumberFormat="0" applyBorder="0" applyAlignment="0" applyProtection="0">
      <alignment vertical="center"/>
    </xf>
    <xf numFmtId="0" fontId="60" fillId="8" borderId="0" applyNumberFormat="0" applyBorder="0" applyAlignment="0" applyProtection="0">
      <alignment vertical="center"/>
    </xf>
    <xf numFmtId="0" fontId="60" fillId="8" borderId="0" applyNumberFormat="0" applyBorder="0" applyAlignment="0" applyProtection="0">
      <alignment vertical="center"/>
    </xf>
    <xf numFmtId="0" fontId="60" fillId="7" borderId="0" applyNumberFormat="0" applyBorder="0" applyAlignment="0" applyProtection="0">
      <alignment vertical="center"/>
    </xf>
    <xf numFmtId="0" fontId="73" fillId="0" borderId="35" applyNumberFormat="0" applyFill="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0" fillId="7" borderId="0" applyNumberFormat="0" applyBorder="0" applyAlignment="0" applyProtection="0">
      <alignment vertical="center"/>
    </xf>
    <xf numFmtId="0" fontId="79" fillId="32" borderId="0" applyNumberFormat="0" applyBorder="0" applyAlignment="0" applyProtection="0">
      <alignment vertical="center"/>
    </xf>
    <xf numFmtId="0" fontId="73" fillId="0" borderId="35" applyNumberFormat="0" applyFill="0" applyAlignment="0" applyProtection="0">
      <alignment vertical="center"/>
    </xf>
    <xf numFmtId="0" fontId="60" fillId="7" borderId="0" applyNumberFormat="0" applyBorder="0" applyAlignment="0" applyProtection="0">
      <alignment vertical="center"/>
    </xf>
    <xf numFmtId="0" fontId="66" fillId="8" borderId="0" applyNumberFormat="0" applyBorder="0" applyAlignment="0" applyProtection="0">
      <alignment vertical="center"/>
    </xf>
    <xf numFmtId="0" fontId="60" fillId="7" borderId="0" applyNumberFormat="0" applyBorder="0" applyAlignment="0" applyProtection="0">
      <alignment vertical="center"/>
    </xf>
    <xf numFmtId="0" fontId="66" fillId="8" borderId="0" applyNumberFormat="0" applyBorder="0" applyAlignment="0" applyProtection="0">
      <alignment vertical="center"/>
    </xf>
    <xf numFmtId="0" fontId="60" fillId="7" borderId="0" applyNumberFormat="0" applyBorder="0" applyAlignment="0" applyProtection="0">
      <alignment vertical="center"/>
    </xf>
    <xf numFmtId="0" fontId="60" fillId="7" borderId="0" applyNumberFormat="0" applyBorder="0" applyAlignment="0" applyProtection="0">
      <alignment vertical="center"/>
    </xf>
    <xf numFmtId="0" fontId="60" fillId="26" borderId="0" applyNumberFormat="0" applyBorder="0" applyAlignment="0" applyProtection="0">
      <alignment vertical="center"/>
    </xf>
    <xf numFmtId="0" fontId="66" fillId="8" borderId="0" applyNumberFormat="0" applyBorder="0" applyAlignment="0" applyProtection="0">
      <alignment vertical="center"/>
    </xf>
    <xf numFmtId="0" fontId="60" fillId="0" borderId="0">
      <alignment vertical="center"/>
    </xf>
    <xf numFmtId="0" fontId="60" fillId="40" borderId="0" applyNumberFormat="0" applyBorder="0" applyAlignment="0" applyProtection="0">
      <alignment vertical="center"/>
    </xf>
    <xf numFmtId="0" fontId="60" fillId="26" borderId="0" applyNumberFormat="0" applyBorder="0" applyAlignment="0" applyProtection="0">
      <alignment vertical="center"/>
    </xf>
    <xf numFmtId="0" fontId="66" fillId="8"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83" fillId="0" borderId="0" applyNumberFormat="0" applyFill="0" applyBorder="0" applyAlignment="0" applyProtection="0">
      <alignment vertical="center"/>
    </xf>
    <xf numFmtId="0" fontId="60" fillId="26" borderId="0" applyNumberFormat="0" applyBorder="0" applyAlignment="0" applyProtection="0">
      <alignment vertical="center"/>
    </xf>
    <xf numFmtId="0" fontId="66" fillId="8"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60" fillId="53" borderId="0" applyNumberFormat="0" applyBorder="0" applyAlignment="0" applyProtection="0">
      <alignment vertical="center"/>
    </xf>
    <xf numFmtId="0" fontId="79" fillId="55" borderId="0" applyNumberFormat="0" applyBorder="0" applyAlignment="0" applyProtection="0">
      <alignment vertical="center"/>
    </xf>
    <xf numFmtId="0" fontId="66" fillId="8" borderId="0" applyNumberFormat="0" applyBorder="0" applyAlignment="0" applyProtection="0">
      <alignment vertical="center"/>
    </xf>
    <xf numFmtId="0" fontId="60" fillId="53" borderId="0" applyNumberFormat="0" applyBorder="0" applyAlignment="0" applyProtection="0">
      <alignment vertical="center"/>
    </xf>
    <xf numFmtId="0" fontId="80" fillId="7" borderId="0" applyNumberFormat="0" applyBorder="0" applyAlignment="0" applyProtection="0">
      <alignment vertical="center"/>
    </xf>
    <xf numFmtId="0" fontId="60" fillId="53" borderId="0" applyNumberFormat="0" applyBorder="0" applyAlignment="0" applyProtection="0">
      <alignment vertical="center"/>
    </xf>
    <xf numFmtId="0" fontId="66" fillId="8" borderId="0" applyNumberFormat="0" applyBorder="0" applyAlignment="0" applyProtection="0">
      <alignment vertical="center"/>
    </xf>
    <xf numFmtId="0" fontId="60" fillId="5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82" fillId="13" borderId="39" applyNumberFormat="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6" fillId="8" borderId="0" applyNumberFormat="0" applyBorder="0" applyAlignment="0" applyProtection="0">
      <alignment vertical="center"/>
    </xf>
    <xf numFmtId="0" fontId="60" fillId="13" borderId="0" applyNumberFormat="0" applyBorder="0" applyAlignment="0" applyProtection="0">
      <alignment vertical="center"/>
    </xf>
    <xf numFmtId="0" fontId="61" fillId="8" borderId="0" applyNumberFormat="0" applyBorder="0" applyAlignment="0" applyProtection="0">
      <alignment vertical="center"/>
    </xf>
    <xf numFmtId="0" fontId="60" fillId="13" borderId="0" applyNumberFormat="0" applyBorder="0" applyAlignment="0" applyProtection="0">
      <alignment vertical="center"/>
    </xf>
    <xf numFmtId="43" fontId="6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0" fillId="40" borderId="0" applyNumberFormat="0" applyBorder="0" applyAlignment="0" applyProtection="0">
      <alignment vertical="center"/>
    </xf>
    <xf numFmtId="0" fontId="64" fillId="0" borderId="29" applyNumberFormat="0" applyFill="0" applyAlignment="0" applyProtection="0">
      <alignment vertical="center"/>
    </xf>
    <xf numFmtId="0" fontId="60" fillId="40"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6" fillId="8"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4" fillId="0" borderId="29" applyNumberFormat="0" applyFill="0" applyAlignment="0" applyProtection="0">
      <alignment vertical="center"/>
    </xf>
    <xf numFmtId="0" fontId="61" fillId="8"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66" fillId="8" borderId="0" applyNumberFormat="0" applyBorder="0" applyAlignment="0" applyProtection="0">
      <alignment vertical="center"/>
    </xf>
    <xf numFmtId="0" fontId="96" fillId="0" borderId="0" applyNumberFormat="0" applyFill="0" applyBorder="0" applyAlignment="0" applyProtection="0">
      <alignment vertical="center"/>
    </xf>
    <xf numFmtId="0" fontId="60" fillId="40" borderId="0" applyNumberFormat="0" applyBorder="0" applyAlignment="0" applyProtection="0">
      <alignment vertical="center"/>
    </xf>
    <xf numFmtId="0" fontId="96" fillId="0" borderId="0" applyNumberFormat="0" applyFill="0" applyBorder="0" applyAlignment="0" applyProtection="0">
      <alignment vertical="center"/>
    </xf>
    <xf numFmtId="0" fontId="60" fillId="40" borderId="0" applyNumberFormat="0" applyBorder="0" applyAlignment="0" applyProtection="0">
      <alignment vertical="center"/>
    </xf>
    <xf numFmtId="0" fontId="66" fillId="8" borderId="0" applyNumberFormat="0" applyBorder="0" applyAlignment="0" applyProtection="0">
      <alignment vertical="center"/>
    </xf>
    <xf numFmtId="0" fontId="60" fillId="40" borderId="0" applyNumberFormat="0" applyBorder="0" applyAlignment="0" applyProtection="0">
      <alignment vertical="center"/>
    </xf>
    <xf numFmtId="0" fontId="66" fillId="8" borderId="0" applyNumberFormat="0" applyBorder="0" applyAlignment="0" applyProtection="0">
      <alignment vertical="center"/>
    </xf>
    <xf numFmtId="0" fontId="60" fillId="58" borderId="0" applyNumberFormat="0" applyBorder="0" applyAlignment="0" applyProtection="0">
      <alignment vertical="center"/>
    </xf>
    <xf numFmtId="0" fontId="66" fillId="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83" fillId="0" borderId="0" applyNumberFormat="0" applyFill="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58"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6" fillId="8"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6" fillId="8" borderId="0" applyNumberFormat="0" applyBorder="0" applyAlignment="0" applyProtection="0">
      <alignment vertical="center"/>
    </xf>
    <xf numFmtId="0" fontId="60" fillId="19"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0" fillId="19" borderId="0" applyNumberFormat="0" applyBorder="0" applyAlignment="0" applyProtection="0">
      <alignment vertical="center"/>
    </xf>
    <xf numFmtId="0" fontId="66" fillId="8" borderId="0" applyNumberFormat="0" applyBorder="0" applyAlignment="0" applyProtection="0">
      <alignment vertical="center"/>
    </xf>
    <xf numFmtId="0" fontId="60" fillId="19" borderId="0" applyNumberFormat="0" applyBorder="0" applyAlignment="0" applyProtection="0">
      <alignment vertical="center"/>
    </xf>
    <xf numFmtId="0" fontId="79" fillId="55" borderId="0" applyNumberFormat="0" applyBorder="0" applyAlignment="0" applyProtection="0">
      <alignment vertical="center"/>
    </xf>
    <xf numFmtId="0" fontId="80" fillId="7"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60" fillId="19" borderId="0" applyNumberFormat="0" applyBorder="0" applyAlignment="0" applyProtection="0">
      <alignment vertical="center"/>
    </xf>
    <xf numFmtId="0" fontId="17" fillId="0" borderId="0"/>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60" fillId="21" borderId="0" applyNumberFormat="0" applyBorder="0" applyAlignment="0" applyProtection="0">
      <alignment vertical="center"/>
    </xf>
    <xf numFmtId="0" fontId="79" fillId="32" borderId="0" applyNumberFormat="0" applyBorder="0" applyAlignment="0" applyProtection="0">
      <alignment vertical="center"/>
    </xf>
    <xf numFmtId="0" fontId="85" fillId="31" borderId="0" applyNumberFormat="0" applyBorder="0" applyAlignment="0" applyProtection="0">
      <alignment vertical="center"/>
    </xf>
    <xf numFmtId="0" fontId="60" fillId="26" borderId="0" applyNumberFormat="0" applyBorder="0" applyAlignment="0" applyProtection="0">
      <alignment vertical="center"/>
    </xf>
    <xf numFmtId="0" fontId="95" fillId="0" borderId="42" applyNumberFormat="0" applyFill="0" applyAlignment="0" applyProtection="0">
      <alignment vertical="center"/>
    </xf>
    <xf numFmtId="0" fontId="60" fillId="26" borderId="0" applyNumberFormat="0" applyBorder="0" applyAlignment="0" applyProtection="0">
      <alignment vertical="center"/>
    </xf>
    <xf numFmtId="0" fontId="95" fillId="0" borderId="42" applyNumberFormat="0" applyFill="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83" fillId="0" borderId="0" applyNumberFormat="0" applyFill="0" applyBorder="0" applyAlignment="0" applyProtection="0">
      <alignment vertical="center"/>
    </xf>
    <xf numFmtId="0" fontId="60" fillId="26" borderId="0" applyNumberFormat="0" applyBorder="0" applyAlignment="0" applyProtection="0">
      <alignment vertical="center"/>
    </xf>
    <xf numFmtId="0" fontId="100" fillId="0" borderId="45" applyNumberFormat="0" applyFill="0" applyAlignment="0" applyProtection="0">
      <alignment vertical="center"/>
    </xf>
    <xf numFmtId="0" fontId="80" fillId="7"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6" fillId="8" borderId="0" applyNumberFormat="0" applyBorder="0" applyAlignment="0" applyProtection="0">
      <alignment vertical="center"/>
    </xf>
    <xf numFmtId="0" fontId="60" fillId="40" borderId="0" applyNumberFormat="0" applyBorder="0" applyAlignment="0" applyProtection="0">
      <alignment vertical="center"/>
    </xf>
    <xf numFmtId="0" fontId="98" fillId="59" borderId="44" applyNumberFormat="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0" fontId="60" fillId="40" borderId="0" applyNumberFormat="0" applyBorder="0" applyAlignment="0" applyProtection="0">
      <alignment vertical="center"/>
    </xf>
    <xf numFmtId="9" fontId="60" fillId="0" borderId="0" applyFont="0" applyFill="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79" fillId="57" borderId="0" applyNumberFormat="0" applyBorder="0" applyAlignment="0" applyProtection="0">
      <alignment vertical="center"/>
    </xf>
    <xf numFmtId="0" fontId="60" fillId="58" borderId="0" applyNumberFormat="0" applyBorder="0" applyAlignment="0" applyProtection="0">
      <alignment vertical="center"/>
    </xf>
    <xf numFmtId="0" fontId="60" fillId="58" borderId="0" applyNumberFormat="0" applyBorder="0" applyAlignment="0" applyProtection="0">
      <alignment vertical="center"/>
    </xf>
    <xf numFmtId="0" fontId="66" fillId="8" borderId="0" applyNumberFormat="0" applyBorder="0" applyAlignment="0" applyProtection="0">
      <alignment vertical="center"/>
    </xf>
    <xf numFmtId="0" fontId="79" fillId="33" borderId="0" applyNumberFormat="0" applyBorder="0" applyAlignment="0" applyProtection="0">
      <alignment vertical="center"/>
    </xf>
    <xf numFmtId="0" fontId="79" fillId="33" borderId="0" applyNumberFormat="0" applyBorder="0" applyAlignment="0" applyProtection="0">
      <alignment vertical="center"/>
    </xf>
    <xf numFmtId="0" fontId="83" fillId="0" borderId="0" applyNumberFormat="0" applyFill="0" applyBorder="0" applyAlignment="0" applyProtection="0">
      <alignment vertical="center"/>
    </xf>
    <xf numFmtId="0" fontId="79" fillId="19" borderId="0" applyNumberFormat="0" applyBorder="0" applyAlignment="0" applyProtection="0">
      <alignment vertical="center"/>
    </xf>
    <xf numFmtId="0" fontId="66" fillId="8" borderId="0" applyNumberFormat="0" applyBorder="0" applyAlignment="0" applyProtection="0">
      <alignment vertical="center"/>
    </xf>
    <xf numFmtId="0" fontId="79" fillId="19" borderId="0" applyNumberFormat="0" applyBorder="0" applyAlignment="0" applyProtection="0">
      <alignment vertical="center"/>
    </xf>
    <xf numFmtId="0" fontId="79" fillId="21" borderId="0" applyNumberFormat="0" applyBorder="0" applyAlignment="0" applyProtection="0">
      <alignment vertical="center"/>
    </xf>
    <xf numFmtId="0" fontId="100" fillId="0" borderId="45" applyNumberFormat="0" applyFill="0" applyAlignment="0" applyProtection="0">
      <alignment vertical="center"/>
    </xf>
    <xf numFmtId="0" fontId="79" fillId="21"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9" fillId="32"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9" fillId="32" borderId="0" applyNumberFormat="0" applyBorder="0" applyAlignment="0" applyProtection="0">
      <alignment vertical="center"/>
    </xf>
    <xf numFmtId="0" fontId="79" fillId="32" borderId="0" applyNumberFormat="0" applyBorder="0" applyAlignment="0" applyProtection="0">
      <alignment vertical="center"/>
    </xf>
    <xf numFmtId="0" fontId="79" fillId="55" borderId="0" applyNumberFormat="0" applyBorder="0" applyAlignment="0" applyProtection="0">
      <alignment vertical="center"/>
    </xf>
    <xf numFmtId="0" fontId="79" fillId="32" borderId="0" applyNumberFormat="0" applyBorder="0" applyAlignment="0" applyProtection="0">
      <alignment vertical="center"/>
    </xf>
    <xf numFmtId="0" fontId="79" fillId="55" borderId="0" applyNumberFormat="0" applyBorder="0" applyAlignment="0" applyProtection="0">
      <alignment vertical="center"/>
    </xf>
    <xf numFmtId="0" fontId="79" fillId="33" borderId="0" applyNumberFormat="0" applyBorder="0" applyAlignment="0" applyProtection="0">
      <alignment vertical="center"/>
    </xf>
    <xf numFmtId="0" fontId="79" fillId="57" borderId="0" applyNumberFormat="0" applyBorder="0" applyAlignment="0" applyProtection="0">
      <alignment vertical="center"/>
    </xf>
    <xf numFmtId="0" fontId="79" fillId="19" borderId="0" applyNumberFormat="0" applyBorder="0" applyAlignment="0" applyProtection="0">
      <alignment vertical="center"/>
    </xf>
    <xf numFmtId="0" fontId="79" fillId="33" borderId="0" applyNumberFormat="0" applyBorder="0" applyAlignment="0" applyProtection="0">
      <alignment vertical="center"/>
    </xf>
    <xf numFmtId="0" fontId="64" fillId="0" borderId="0" applyNumberFormat="0" applyFill="0" applyBorder="0" applyAlignment="0" applyProtection="0">
      <alignment vertical="center"/>
    </xf>
    <xf numFmtId="0" fontId="79" fillId="33" borderId="0" applyNumberFormat="0" applyBorder="0" applyAlignment="0" applyProtection="0">
      <alignment vertical="center"/>
    </xf>
    <xf numFmtId="0" fontId="64" fillId="0" borderId="0" applyNumberFormat="0" applyFill="0" applyBorder="0" applyAlignment="0" applyProtection="0">
      <alignment vertical="center"/>
    </xf>
    <xf numFmtId="0" fontId="79" fillId="33" borderId="0" applyNumberFormat="0" applyBorder="0" applyAlignment="0" applyProtection="0">
      <alignment vertical="center"/>
    </xf>
    <xf numFmtId="0" fontId="79" fillId="33" borderId="0" applyNumberFormat="0" applyBorder="0" applyAlignment="0" applyProtection="0">
      <alignment vertical="center"/>
    </xf>
    <xf numFmtId="0" fontId="66" fillId="8" borderId="0" applyNumberFormat="0" applyBorder="0" applyAlignment="0" applyProtection="0">
      <alignment vertical="center"/>
    </xf>
    <xf numFmtId="0" fontId="79" fillId="33" borderId="0" applyNumberFormat="0" applyBorder="0" applyAlignment="0" applyProtection="0">
      <alignment vertical="center"/>
    </xf>
    <xf numFmtId="0" fontId="17" fillId="0" borderId="0"/>
    <xf numFmtId="0" fontId="79" fillId="19" borderId="0" applyNumberFormat="0" applyBorder="0" applyAlignment="0" applyProtection="0">
      <alignment vertical="center"/>
    </xf>
    <xf numFmtId="0" fontId="66" fillId="8" borderId="0" applyNumberFormat="0" applyBorder="0" applyAlignment="0" applyProtection="0">
      <alignment vertical="center"/>
    </xf>
    <xf numFmtId="0" fontId="79" fillId="19" borderId="0" applyNumberFormat="0" applyBorder="0" applyAlignment="0" applyProtection="0">
      <alignment vertical="center"/>
    </xf>
    <xf numFmtId="0" fontId="79" fillId="19" borderId="0" applyNumberFormat="0" applyBorder="0" applyAlignment="0" applyProtection="0">
      <alignment vertical="center"/>
    </xf>
    <xf numFmtId="0" fontId="66" fillId="8" borderId="0" applyNumberFormat="0" applyBorder="0" applyAlignment="0" applyProtection="0">
      <alignment vertical="center"/>
    </xf>
    <xf numFmtId="0" fontId="79" fillId="21" borderId="0" applyNumberFormat="0" applyBorder="0" applyAlignment="0" applyProtection="0">
      <alignment vertical="center"/>
    </xf>
    <xf numFmtId="0" fontId="79" fillId="21" borderId="0" applyNumberFormat="0" applyBorder="0" applyAlignment="0" applyProtection="0">
      <alignment vertical="center"/>
    </xf>
    <xf numFmtId="0" fontId="79" fillId="21" borderId="0" applyNumberFormat="0" applyBorder="0" applyAlignment="0" applyProtection="0">
      <alignment vertical="center"/>
    </xf>
    <xf numFmtId="43" fontId="60" fillId="0" borderId="0" applyFont="0" applyFill="0" applyBorder="0" applyAlignment="0" applyProtection="0">
      <alignment vertical="center"/>
    </xf>
    <xf numFmtId="0" fontId="64" fillId="0" borderId="0" applyNumberFormat="0" applyFill="0" applyBorder="0" applyAlignment="0" applyProtection="0">
      <alignment vertical="center"/>
    </xf>
    <xf numFmtId="0" fontId="85" fillId="31" borderId="0" applyNumberFormat="0" applyBorder="0" applyAlignment="0" applyProtection="0">
      <alignment vertical="center"/>
    </xf>
    <xf numFmtId="0" fontId="79" fillId="32" borderId="0" applyNumberFormat="0" applyBorder="0" applyAlignment="0" applyProtection="0">
      <alignment vertical="center"/>
    </xf>
    <xf numFmtId="0" fontId="66" fillId="8" borderId="0" applyNumberFormat="0" applyBorder="0" applyAlignment="0" applyProtection="0">
      <alignment vertical="center"/>
    </xf>
    <xf numFmtId="0" fontId="79" fillId="32"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97" fillId="0" borderId="43" applyNumberFormat="0" applyFill="0" applyAlignment="0" applyProtection="0">
      <alignment vertical="center"/>
    </xf>
    <xf numFmtId="0" fontId="66" fillId="8" borderId="0" applyNumberFormat="0" applyBorder="0" applyAlignment="0" applyProtection="0">
      <alignment vertical="center"/>
    </xf>
    <xf numFmtId="0" fontId="79" fillId="32" borderId="0" applyNumberFormat="0" applyBorder="0" applyAlignment="0" applyProtection="0">
      <alignment vertical="center"/>
    </xf>
    <xf numFmtId="0" fontId="66" fillId="8" borderId="0" applyNumberFormat="0" applyBorder="0" applyAlignment="0" applyProtection="0">
      <alignment vertical="center"/>
    </xf>
    <xf numFmtId="0" fontId="79" fillId="32" borderId="0" applyNumberFormat="0" applyBorder="0" applyAlignment="0" applyProtection="0">
      <alignment vertical="center"/>
    </xf>
    <xf numFmtId="0" fontId="79" fillId="55" borderId="0" applyNumberFormat="0" applyBorder="0" applyAlignment="0" applyProtection="0">
      <alignment vertical="center"/>
    </xf>
    <xf numFmtId="0" fontId="66" fillId="8"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66" fillId="8" borderId="0" applyNumberFormat="0" applyBorder="0" applyAlignment="0" applyProtection="0">
      <alignment vertical="center"/>
    </xf>
    <xf numFmtId="0" fontId="79" fillId="55" borderId="0" applyNumberFormat="0" applyBorder="0" applyAlignment="0" applyProtection="0">
      <alignment vertical="center"/>
    </xf>
    <xf numFmtId="0" fontId="79" fillId="57" borderId="0" applyNumberFormat="0" applyBorder="0" applyAlignment="0" applyProtection="0">
      <alignment vertical="center"/>
    </xf>
    <xf numFmtId="0" fontId="66" fillId="8" borderId="0" applyNumberFormat="0" applyBorder="0" applyAlignment="0" applyProtection="0">
      <alignment vertical="center"/>
    </xf>
    <xf numFmtId="0" fontId="79" fillId="57" borderId="0" applyNumberFormat="0" applyBorder="0" applyAlignment="0" applyProtection="0">
      <alignment vertical="center"/>
    </xf>
    <xf numFmtId="0" fontId="79" fillId="57" borderId="0" applyNumberFormat="0" applyBorder="0" applyAlignment="0" applyProtection="0">
      <alignment vertical="center"/>
    </xf>
    <xf numFmtId="0" fontId="79" fillId="57" borderId="0" applyNumberFormat="0" applyBorder="0" applyAlignment="0" applyProtection="0">
      <alignment vertical="center"/>
    </xf>
    <xf numFmtId="0" fontId="66" fillId="8" borderId="0" applyNumberFormat="0" applyBorder="0" applyAlignment="0" applyProtection="0">
      <alignment vertical="center"/>
    </xf>
    <xf numFmtId="0" fontId="79" fillId="57" borderId="0" applyNumberFormat="0" applyBorder="0" applyAlignment="0" applyProtection="0">
      <alignment vertical="center"/>
    </xf>
    <xf numFmtId="0" fontId="17" fillId="0" borderId="0"/>
    <xf numFmtId="0" fontId="66" fillId="8" borderId="0" applyNumberFormat="0" applyBorder="0" applyAlignment="0" applyProtection="0">
      <alignment vertical="center"/>
    </xf>
    <xf numFmtId="0" fontId="79" fillId="57" borderId="0" applyNumberFormat="0" applyBorder="0" applyAlignment="0" applyProtection="0">
      <alignment vertical="center"/>
    </xf>
    <xf numFmtId="0" fontId="66" fillId="8" borderId="0" applyNumberFormat="0" applyBorder="0" applyAlignment="0" applyProtection="0">
      <alignment vertical="center"/>
    </xf>
    <xf numFmtId="0" fontId="79" fillId="57" borderId="0" applyNumberFormat="0" applyBorder="0" applyAlignment="0" applyProtection="0">
      <alignment vertical="center"/>
    </xf>
    <xf numFmtId="0" fontId="79" fillId="25" borderId="0" applyNumberFormat="0" applyBorder="0" applyAlignment="0" applyProtection="0">
      <alignment vertical="center"/>
    </xf>
    <xf numFmtId="0" fontId="0" fillId="0" borderId="0">
      <alignment vertical="center"/>
    </xf>
    <xf numFmtId="0" fontId="60" fillId="0" borderId="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9" fillId="25"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79" fillId="39" borderId="0" applyNumberFormat="0" applyBorder="0" applyAlignment="0" applyProtection="0">
      <alignment vertical="center"/>
    </xf>
    <xf numFmtId="0" fontId="79" fillId="39" borderId="0" applyNumberFormat="0" applyBorder="0" applyAlignment="0" applyProtection="0">
      <alignment vertical="center"/>
    </xf>
    <xf numFmtId="0" fontId="79" fillId="28" borderId="0" applyNumberFormat="0" applyBorder="0" applyAlignment="0" applyProtection="0">
      <alignment vertical="center"/>
    </xf>
    <xf numFmtId="0" fontId="79" fillId="32" borderId="0" applyNumberFormat="0" applyBorder="0" applyAlignment="0" applyProtection="0">
      <alignment vertical="center"/>
    </xf>
    <xf numFmtId="0" fontId="79" fillId="32" borderId="0" applyNumberFormat="0" applyBorder="0" applyAlignment="0" applyProtection="0">
      <alignment vertical="center"/>
    </xf>
    <xf numFmtId="0" fontId="79" fillId="2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79" fillId="55" borderId="0" applyNumberFormat="0" applyBorder="0" applyAlignment="0" applyProtection="0">
      <alignment vertical="center"/>
    </xf>
    <xf numFmtId="0" fontId="66" fillId="8" borderId="0" applyNumberFormat="0" applyBorder="0" applyAlignment="0" applyProtection="0">
      <alignment vertical="center"/>
    </xf>
    <xf numFmtId="0" fontId="79" fillId="25" borderId="0" applyNumberFormat="0" applyBorder="0" applyAlignment="0" applyProtection="0">
      <alignment vertical="center"/>
    </xf>
    <xf numFmtId="0" fontId="17" fillId="0" borderId="0"/>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84" fillId="29" borderId="39" applyNumberFormat="0" applyAlignment="0" applyProtection="0">
      <alignment vertical="center"/>
    </xf>
    <xf numFmtId="0" fontId="84" fillId="29" borderId="39" applyNumberFormat="0" applyAlignment="0" applyProtection="0">
      <alignment vertical="center"/>
    </xf>
    <xf numFmtId="37" fontId="99" fillId="0" borderId="0"/>
    <xf numFmtId="0" fontId="98" fillId="59" borderId="44" applyNumberFormat="0" applyAlignment="0" applyProtection="0">
      <alignment vertical="center"/>
    </xf>
    <xf numFmtId="0" fontId="98" fillId="59" borderId="44" applyNumberFormat="0" applyAlignment="0" applyProtection="0">
      <alignment vertical="center"/>
    </xf>
    <xf numFmtId="0" fontId="86" fillId="0" borderId="0" applyNumberFormat="0" applyFill="0" applyBorder="0" applyAlignment="0" applyProtection="0">
      <alignment vertical="center"/>
    </xf>
    <xf numFmtId="0" fontId="66" fillId="8" borderId="0" applyNumberFormat="0" applyBorder="0" applyAlignment="0" applyProtection="0">
      <alignment vertical="center"/>
    </xf>
    <xf numFmtId="0" fontId="0" fillId="0" borderId="0">
      <alignment vertical="center"/>
    </xf>
    <xf numFmtId="0" fontId="80" fillId="7" borderId="0" applyNumberFormat="0" applyBorder="0" applyAlignment="0" applyProtection="0">
      <alignment vertical="center"/>
    </xf>
    <xf numFmtId="0" fontId="17" fillId="0" borderId="0"/>
    <xf numFmtId="0" fontId="80" fillId="7" borderId="0" applyNumberFormat="0" applyBorder="0" applyAlignment="0" applyProtection="0">
      <alignment vertical="center"/>
    </xf>
    <xf numFmtId="0" fontId="97" fillId="0" borderId="43" applyNumberFormat="0" applyFill="0" applyAlignment="0" applyProtection="0">
      <alignment vertical="center"/>
    </xf>
    <xf numFmtId="0" fontId="66" fillId="8" borderId="0" applyNumberFormat="0" applyBorder="0" applyAlignment="0" applyProtection="0">
      <alignment vertical="center"/>
    </xf>
    <xf numFmtId="0" fontId="97" fillId="0" borderId="43" applyNumberFormat="0" applyFill="0" applyAlignment="0" applyProtection="0">
      <alignment vertical="center"/>
    </xf>
    <xf numFmtId="0" fontId="97" fillId="0" borderId="43" applyNumberFormat="0" applyFill="0" applyAlignment="0" applyProtection="0">
      <alignment vertical="center"/>
    </xf>
    <xf numFmtId="0" fontId="66" fillId="8" borderId="0" applyNumberFormat="0" applyBorder="0" applyAlignment="0" applyProtection="0">
      <alignment vertical="center"/>
    </xf>
    <xf numFmtId="0" fontId="61" fillId="8" borderId="0" applyNumberFormat="0" applyBorder="0" applyAlignment="0" applyProtection="0">
      <alignment vertical="center"/>
    </xf>
    <xf numFmtId="0" fontId="73" fillId="0" borderId="35" applyNumberFormat="0" applyFill="0" applyAlignment="0" applyProtection="0">
      <alignment vertical="center"/>
    </xf>
    <xf numFmtId="0" fontId="80" fillId="7" borderId="0" applyNumberFormat="0" applyBorder="0" applyAlignment="0" applyProtection="0">
      <alignment vertical="center"/>
    </xf>
    <xf numFmtId="0" fontId="97" fillId="0" borderId="43" applyNumberFormat="0" applyFill="0" applyAlignment="0" applyProtection="0">
      <alignment vertical="center"/>
    </xf>
    <xf numFmtId="0" fontId="64" fillId="0" borderId="29" applyNumberFormat="0" applyFill="0" applyAlignment="0" applyProtection="0">
      <alignment vertical="center"/>
    </xf>
    <xf numFmtId="0" fontId="101" fillId="0" borderId="0"/>
    <xf numFmtId="9" fontId="102" fillId="0" borderId="0" applyFont="0" applyFill="0" applyBorder="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66" fillId="8" borderId="0" applyNumberFormat="0" applyBorder="0" applyAlignment="0" applyProtection="0">
      <alignment vertical="center"/>
    </xf>
    <xf numFmtId="0" fontId="81" fillId="29" borderId="38" applyNumberFormat="0" applyAlignment="0" applyProtection="0">
      <alignment vertical="center"/>
    </xf>
    <xf numFmtId="0" fontId="83" fillId="0" borderId="0" applyNumberFormat="0" applyFill="0" applyBorder="0" applyAlignment="0" applyProtection="0">
      <alignment vertical="center"/>
    </xf>
    <xf numFmtId="0" fontId="100" fillId="0" borderId="45" applyNumberFormat="0" applyFill="0" applyAlignment="0" applyProtection="0">
      <alignment vertical="center"/>
    </xf>
    <xf numFmtId="0" fontId="9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103" fillId="8" borderId="0" applyNumberFormat="0" applyBorder="0" applyAlignment="0" applyProtection="0">
      <alignment vertical="center"/>
    </xf>
    <xf numFmtId="9" fontId="60" fillId="0" borderId="0" applyFont="0" applyFill="0" applyBorder="0" applyAlignment="0" applyProtection="0">
      <alignment vertical="center"/>
    </xf>
    <xf numFmtId="9" fontId="102" fillId="0" borderId="0" applyFont="0" applyFill="0" applyBorder="0" applyAlignment="0" applyProtection="0">
      <alignment vertical="center"/>
    </xf>
    <xf numFmtId="9" fontId="60" fillId="0" borderId="0" applyFont="0" applyFill="0" applyBorder="0" applyAlignment="0" applyProtection="0">
      <alignment vertical="center"/>
    </xf>
    <xf numFmtId="0" fontId="66" fillId="8" borderId="0" applyNumberFormat="0" applyBorder="0" applyAlignment="0" applyProtection="0">
      <alignment vertical="center"/>
    </xf>
    <xf numFmtId="9" fontId="60" fillId="0" borderId="0" applyFont="0" applyFill="0" applyBorder="0" applyAlignment="0" applyProtection="0">
      <alignment vertical="center"/>
    </xf>
    <xf numFmtId="9" fontId="60" fillId="0" borderId="0" applyFont="0" applyFill="0" applyBorder="0" applyAlignment="0" applyProtection="0">
      <alignment vertical="center"/>
    </xf>
    <xf numFmtId="9" fontId="60" fillId="0" borderId="0" applyFont="0" applyFill="0" applyBorder="0" applyAlignment="0" applyProtection="0">
      <alignment vertical="center"/>
    </xf>
    <xf numFmtId="0" fontId="64" fillId="0" borderId="29" applyNumberFormat="0" applyFill="0" applyAlignment="0" applyProtection="0">
      <alignment vertical="center"/>
    </xf>
    <xf numFmtId="0" fontId="97" fillId="0" borderId="43" applyNumberFormat="0" applyFill="0" applyAlignment="0" applyProtection="0">
      <alignment vertical="center"/>
    </xf>
    <xf numFmtId="0" fontId="97" fillId="0" borderId="43" applyNumberFormat="0" applyFill="0" applyAlignment="0" applyProtection="0">
      <alignment vertical="center"/>
    </xf>
    <xf numFmtId="0" fontId="97" fillId="0" borderId="43" applyNumberFormat="0" applyFill="0" applyAlignment="0" applyProtection="0">
      <alignment vertical="center"/>
    </xf>
    <xf numFmtId="0" fontId="97" fillId="0" borderId="43" applyNumberFormat="0" applyFill="0" applyAlignment="0" applyProtection="0">
      <alignment vertical="center"/>
    </xf>
    <xf numFmtId="0" fontId="66" fillId="8" borderId="0" applyNumberFormat="0" applyBorder="0" applyAlignment="0" applyProtection="0">
      <alignment vertical="center"/>
    </xf>
    <xf numFmtId="0" fontId="73" fillId="0" borderId="35" applyNumberFormat="0" applyFill="0" applyAlignment="0" applyProtection="0">
      <alignment vertical="center"/>
    </xf>
    <xf numFmtId="0" fontId="73" fillId="0" borderId="35" applyNumberFormat="0" applyFill="0" applyAlignment="0" applyProtection="0">
      <alignment vertical="center"/>
    </xf>
    <xf numFmtId="0" fontId="73" fillId="0" borderId="35" applyNumberFormat="0" applyFill="0" applyAlignment="0" applyProtection="0">
      <alignment vertical="center"/>
    </xf>
    <xf numFmtId="0" fontId="73" fillId="0" borderId="35" applyNumberFormat="0" applyFill="0" applyAlignment="0" applyProtection="0">
      <alignment vertical="center"/>
    </xf>
    <xf numFmtId="0" fontId="73" fillId="0" borderId="35" applyNumberFormat="0" applyFill="0" applyAlignment="0" applyProtection="0">
      <alignment vertical="center"/>
    </xf>
    <xf numFmtId="0" fontId="73" fillId="0" borderId="35" applyNumberFormat="0" applyFill="0" applyAlignment="0" applyProtection="0">
      <alignment vertical="center"/>
    </xf>
    <xf numFmtId="0" fontId="64" fillId="0" borderId="29" applyNumberFormat="0" applyFill="0" applyAlignment="0" applyProtection="0">
      <alignment vertical="center"/>
    </xf>
    <xf numFmtId="0" fontId="64" fillId="0" borderId="29" applyNumberFormat="0" applyFill="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7" fillId="0" borderId="0"/>
    <xf numFmtId="0" fontId="66" fillId="8" borderId="0" applyNumberFormat="0" applyBorder="0" applyAlignment="0" applyProtection="0">
      <alignment vertical="center"/>
    </xf>
    <xf numFmtId="0" fontId="64" fillId="0" borderId="29" applyNumberFormat="0" applyFill="0" applyAlignment="0" applyProtection="0">
      <alignment vertical="center"/>
    </xf>
    <xf numFmtId="43" fontId="60" fillId="0" borderId="0" applyFont="0" applyFill="0" applyBorder="0" applyAlignment="0" applyProtection="0">
      <alignment vertical="center"/>
    </xf>
    <xf numFmtId="0" fontId="64" fillId="0" borderId="0" applyNumberFormat="0" applyFill="0" applyBorder="0" applyAlignment="0" applyProtection="0">
      <alignment vertical="center"/>
    </xf>
    <xf numFmtId="0" fontId="64" fillId="0" borderId="0" applyNumberFormat="0" applyFill="0" applyBorder="0" applyAlignment="0" applyProtection="0">
      <alignment vertical="center"/>
    </xf>
    <xf numFmtId="43" fontId="60" fillId="0" borderId="0" applyFont="0" applyFill="0" applyBorder="0" applyAlignment="0" applyProtection="0">
      <alignment vertical="center"/>
    </xf>
    <xf numFmtId="0" fontId="64"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84" fillId="29" borderId="39" applyNumberFormat="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0" fillId="0" borderId="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1"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0" fillId="0" borderId="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94" fillId="0" borderId="0"/>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17" fillId="0" borderId="0"/>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1"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6" fillId="0" borderId="0" applyNumberFormat="0" applyFill="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80" fillId="7"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1"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93"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104" fillId="8" borderId="0" applyNumberFormat="0" applyBorder="0" applyAlignment="0" applyProtection="0">
      <alignment vertical="center"/>
    </xf>
    <xf numFmtId="0" fontId="104"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104" fillId="8" borderId="0" applyNumberFormat="0" applyBorder="0" applyAlignment="0" applyProtection="0">
      <alignment vertical="center"/>
    </xf>
    <xf numFmtId="0" fontId="104" fillId="8"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0" fillId="0" borderId="0">
      <alignment vertical="center"/>
    </xf>
    <xf numFmtId="0" fontId="0" fillId="0" borderId="0">
      <alignment vertical="center"/>
    </xf>
    <xf numFmtId="0" fontId="60" fillId="0" borderId="0">
      <alignment vertical="center"/>
    </xf>
    <xf numFmtId="0" fontId="17" fillId="0" borderId="0"/>
    <xf numFmtId="0" fontId="17" fillId="0" borderId="0"/>
    <xf numFmtId="0" fontId="17" fillId="0" borderId="0"/>
    <xf numFmtId="0" fontId="60" fillId="0" borderId="0">
      <alignment vertical="center"/>
    </xf>
    <xf numFmtId="0" fontId="17" fillId="0" borderId="0"/>
    <xf numFmtId="0" fontId="17" fillId="0" borderId="0"/>
    <xf numFmtId="0" fontId="17" fillId="0" borderId="0"/>
    <xf numFmtId="0" fontId="17" fillId="0" borderId="0"/>
    <xf numFmtId="0" fontId="17" fillId="0" borderId="0"/>
    <xf numFmtId="0" fontId="80" fillId="7" borderId="0" applyNumberFormat="0" applyBorder="0" applyAlignment="0" applyProtection="0">
      <alignment vertical="center"/>
    </xf>
    <xf numFmtId="0" fontId="0" fillId="0" borderId="0">
      <alignment vertical="center"/>
    </xf>
    <xf numFmtId="0" fontId="0" fillId="0" borderId="0">
      <alignment vertical="center"/>
    </xf>
    <xf numFmtId="0" fontId="60" fillId="0" borderId="0">
      <alignment vertical="center"/>
    </xf>
    <xf numFmtId="0" fontId="60" fillId="0" borderId="0">
      <alignment vertical="center"/>
    </xf>
    <xf numFmtId="0" fontId="60" fillId="0" borderId="0"/>
    <xf numFmtId="0" fontId="60" fillId="0" borderId="0"/>
    <xf numFmtId="0" fontId="60" fillId="0" borderId="0"/>
    <xf numFmtId="0" fontId="79" fillId="55" borderId="0" applyNumberFormat="0" applyBorder="0" applyAlignment="0" applyProtection="0">
      <alignment vertical="center"/>
    </xf>
    <xf numFmtId="0" fontId="0" fillId="0" borderId="0">
      <alignment vertical="center"/>
    </xf>
    <xf numFmtId="0" fontId="17" fillId="0" borderId="0"/>
    <xf numFmtId="0" fontId="17" fillId="0" borderId="0"/>
    <xf numFmtId="0" fontId="0" fillId="0" borderId="0">
      <alignment vertical="center"/>
    </xf>
    <xf numFmtId="0" fontId="17" fillId="0" borderId="0"/>
    <xf numFmtId="0" fontId="0" fillId="0" borderId="0">
      <alignment vertical="center"/>
    </xf>
    <xf numFmtId="0" fontId="17" fillId="0" borderId="0"/>
    <xf numFmtId="0" fontId="0" fillId="0" borderId="0">
      <alignment vertical="center"/>
    </xf>
    <xf numFmtId="0" fontId="60" fillId="0" borderId="0"/>
    <xf numFmtId="0" fontId="17" fillId="0" borderId="0"/>
    <xf numFmtId="0" fontId="98" fillId="59" borderId="44" applyNumberFormat="0" applyAlignment="0" applyProtection="0">
      <alignment vertical="center"/>
    </xf>
    <xf numFmtId="0" fontId="17" fillId="0" borderId="0"/>
    <xf numFmtId="0" fontId="17" fillId="0" borderId="0"/>
    <xf numFmtId="0" fontId="17" fillId="0" borderId="0">
      <alignment vertical="center"/>
    </xf>
    <xf numFmtId="0" fontId="17" fillId="0" borderId="0"/>
    <xf numFmtId="0" fontId="98" fillId="59" borderId="44" applyNumberFormat="0" applyAlignment="0" applyProtection="0">
      <alignment vertical="center"/>
    </xf>
    <xf numFmtId="0" fontId="87" fillId="0" borderId="0"/>
    <xf numFmtId="0" fontId="17" fillId="0" borderId="0"/>
    <xf numFmtId="0" fontId="87" fillId="0" borderId="0"/>
    <xf numFmtId="0" fontId="80" fillId="7" borderId="0" applyNumberFormat="0" applyBorder="0" applyAlignment="0" applyProtection="0">
      <alignment vertical="center"/>
    </xf>
    <xf numFmtId="0" fontId="87" fillId="0" borderId="0"/>
    <xf numFmtId="0" fontId="87" fillId="0" borderId="0"/>
    <xf numFmtId="0" fontId="87" fillId="0" borderId="0"/>
    <xf numFmtId="0" fontId="87" fillId="0" borderId="0"/>
    <xf numFmtId="0" fontId="17" fillId="0" borderId="0">
      <alignment vertical="center"/>
    </xf>
    <xf numFmtId="0" fontId="17" fillId="0" borderId="0"/>
    <xf numFmtId="0" fontId="17" fillId="0" borderId="0"/>
    <xf numFmtId="0" fontId="60" fillId="0" borderId="0">
      <alignment vertical="center"/>
    </xf>
    <xf numFmtId="0" fontId="17" fillId="0" borderId="0"/>
    <xf numFmtId="0" fontId="17" fillId="0" borderId="0"/>
    <xf numFmtId="0" fontId="17" fillId="0" borderId="0"/>
    <xf numFmtId="0" fontId="17" fillId="0" borderId="0"/>
    <xf numFmtId="0" fontId="60" fillId="0" borderId="0"/>
    <xf numFmtId="0" fontId="17" fillId="0" borderId="0"/>
    <xf numFmtId="0" fontId="80" fillId="7" borderId="0" applyNumberFormat="0" applyBorder="0" applyAlignment="0" applyProtection="0">
      <alignment vertical="center"/>
    </xf>
    <xf numFmtId="0" fontId="17" fillId="0" borderId="0"/>
    <xf numFmtId="0" fontId="17" fillId="0" borderId="0"/>
    <xf numFmtId="0" fontId="17" fillId="0" borderId="0"/>
    <xf numFmtId="0" fontId="17" fillId="0" borderId="0"/>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17" fillId="0" borderId="0"/>
    <xf numFmtId="0" fontId="80" fillId="7" borderId="0" applyNumberFormat="0" applyBorder="0" applyAlignment="0" applyProtection="0">
      <alignment vertical="center"/>
    </xf>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60" fillId="0" borderId="0">
      <alignment vertical="center"/>
    </xf>
    <xf numFmtId="0" fontId="17" fillId="0" borderId="0"/>
    <xf numFmtId="0" fontId="106" fillId="0" borderId="0"/>
    <xf numFmtId="0" fontId="60" fillId="0" borderId="0">
      <alignment vertical="center"/>
    </xf>
    <xf numFmtId="0" fontId="96" fillId="0" borderId="0" applyNumberFormat="0" applyFill="0" applyBorder="0" applyAlignment="0" applyProtection="0">
      <alignment vertical="center"/>
    </xf>
    <xf numFmtId="0" fontId="60"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1" fontId="105" fillId="0" borderId="0"/>
    <xf numFmtId="0" fontId="17" fillId="0" borderId="0"/>
    <xf numFmtId="0" fontId="0" fillId="0" borderId="0">
      <alignment vertical="center"/>
    </xf>
    <xf numFmtId="0" fontId="60" fillId="0" borderId="0">
      <alignment vertical="center"/>
    </xf>
    <xf numFmtId="0" fontId="0" fillId="0" borderId="0">
      <alignment vertical="center"/>
    </xf>
    <xf numFmtId="0" fontId="60" fillId="0" borderId="0">
      <alignment vertical="center"/>
    </xf>
    <xf numFmtId="0" fontId="17" fillId="0" borderId="0"/>
    <xf numFmtId="0" fontId="17" fillId="0" borderId="0"/>
    <xf numFmtId="0" fontId="17" fillId="0" borderId="0">
      <alignment vertical="center"/>
    </xf>
    <xf numFmtId="0" fontId="87" fillId="0" borderId="0"/>
    <xf numFmtId="0" fontId="17" fillId="0" borderId="0">
      <alignment vertical="center"/>
    </xf>
    <xf numFmtId="0" fontId="87" fillId="0" borderId="0"/>
    <xf numFmtId="0" fontId="17" fillId="0" borderId="0">
      <alignment vertical="center"/>
    </xf>
    <xf numFmtId="0" fontId="87" fillId="0" borderId="0"/>
    <xf numFmtId="0" fontId="17" fillId="0" borderId="0">
      <alignment vertical="center"/>
    </xf>
    <xf numFmtId="0" fontId="17" fillId="0" borderId="0"/>
    <xf numFmtId="0" fontId="17" fillId="0" borderId="0"/>
    <xf numFmtId="0" fontId="17" fillId="0" borderId="0"/>
    <xf numFmtId="0" fontId="17" fillId="0" borderId="0"/>
    <xf numFmtId="0" fontId="87" fillId="0" borderId="0"/>
    <xf numFmtId="0" fontId="0" fillId="0" borderId="0">
      <alignment vertical="center"/>
    </xf>
    <xf numFmtId="0" fontId="87" fillId="0" borderId="0"/>
    <xf numFmtId="0" fontId="87" fillId="0" borderId="0"/>
    <xf numFmtId="0" fontId="87" fillId="0" borderId="0"/>
    <xf numFmtId="0" fontId="87" fillId="0" borderId="0"/>
    <xf numFmtId="0" fontId="8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alignment vertical="center"/>
    </xf>
    <xf numFmtId="0" fontId="17" fillId="0" borderId="0"/>
    <xf numFmtId="0" fontId="17" fillId="0" borderId="0"/>
    <xf numFmtId="0" fontId="17" fillId="0" borderId="0"/>
    <xf numFmtId="0" fontId="60" fillId="0" borderId="0"/>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17" fillId="0" borderId="0"/>
    <xf numFmtId="0" fontId="60" fillId="0" borderId="0">
      <alignment vertical="center"/>
    </xf>
    <xf numFmtId="0" fontId="87" fillId="0" borderId="0"/>
    <xf numFmtId="0" fontId="17" fillId="0" borderId="0"/>
    <xf numFmtId="0" fontId="17" fillId="0" borderId="0"/>
    <xf numFmtId="0" fontId="17" fillId="0" borderId="0"/>
    <xf numFmtId="0" fontId="17" fillId="0" borderId="0"/>
    <xf numFmtId="0" fontId="17" fillId="0" borderId="0"/>
    <xf numFmtId="0" fontId="87" fillId="0" borderId="0"/>
    <xf numFmtId="0" fontId="87" fillId="0" borderId="0"/>
    <xf numFmtId="0" fontId="87" fillId="0" borderId="0"/>
    <xf numFmtId="0" fontId="17" fillId="0" borderId="0">
      <alignment vertical="center"/>
    </xf>
    <xf numFmtId="0" fontId="0" fillId="0" borderId="0"/>
    <xf numFmtId="0" fontId="0" fillId="0" borderId="0"/>
    <xf numFmtId="0" fontId="0" fillId="0" borderId="0"/>
    <xf numFmtId="0" fontId="60" fillId="0" borderId="0"/>
    <xf numFmtId="0" fontId="0" fillId="0" borderId="0"/>
    <xf numFmtId="0" fontId="60" fillId="0" borderId="0"/>
    <xf numFmtId="0" fontId="17" fillId="0" borderId="0"/>
    <xf numFmtId="0" fontId="17" fillId="0" borderId="0"/>
    <xf numFmtId="0" fontId="17" fillId="0" borderId="0"/>
    <xf numFmtId="0" fontId="17" fillId="0" borderId="0"/>
    <xf numFmtId="0" fontId="17" fillId="0" borderId="0"/>
    <xf numFmtId="0" fontId="80" fillId="7" borderId="0" applyNumberFormat="0" applyBorder="0" applyAlignment="0" applyProtection="0">
      <alignment vertical="center"/>
    </xf>
    <xf numFmtId="0" fontId="17" fillId="0" borderId="0"/>
    <xf numFmtId="0" fontId="17"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0" fillId="7" borderId="0" applyNumberFormat="0" applyBorder="0" applyAlignment="0" applyProtection="0">
      <alignment vertical="center"/>
    </xf>
    <xf numFmtId="0" fontId="17" fillId="0" borderId="0">
      <alignment vertical="center"/>
    </xf>
    <xf numFmtId="0" fontId="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60" fillId="0" borderId="0">
      <alignment vertical="center"/>
    </xf>
    <xf numFmtId="0" fontId="0" fillId="0" borderId="0">
      <alignment vertical="center"/>
    </xf>
    <xf numFmtId="0" fontId="0" fillId="0" borderId="0">
      <alignment vertical="center"/>
    </xf>
    <xf numFmtId="0" fontId="60" fillId="0" borderId="0">
      <alignment vertical="center"/>
    </xf>
    <xf numFmtId="0" fontId="0" fillId="0" borderId="0">
      <alignment vertical="center"/>
    </xf>
    <xf numFmtId="0" fontId="60" fillId="0" borderId="0">
      <alignment vertical="center"/>
    </xf>
    <xf numFmtId="0" fontId="60" fillId="0" borderId="0"/>
    <xf numFmtId="0" fontId="60" fillId="0" borderId="0"/>
    <xf numFmtId="0" fontId="60" fillId="0" borderId="0"/>
    <xf numFmtId="0" fontId="60" fillId="0" borderId="0"/>
    <xf numFmtId="0" fontId="60" fillId="0" borderId="0"/>
    <xf numFmtId="0" fontId="80" fillId="7" borderId="0" applyNumberFormat="0" applyBorder="0" applyAlignment="0" applyProtection="0">
      <alignment vertical="center"/>
    </xf>
    <xf numFmtId="0" fontId="60" fillId="0" borderId="0"/>
    <xf numFmtId="0" fontId="60" fillId="0" borderId="0"/>
    <xf numFmtId="0" fontId="106" fillId="0" borderId="0"/>
    <xf numFmtId="0" fontId="17" fillId="0" borderId="0"/>
    <xf numFmtId="0" fontId="0" fillId="0" borderId="0">
      <alignment vertical="center"/>
    </xf>
    <xf numFmtId="0" fontId="60" fillId="0" borderId="0">
      <alignment vertical="center"/>
    </xf>
    <xf numFmtId="0" fontId="0" fillId="0" borderId="0">
      <alignment vertical="center"/>
    </xf>
    <xf numFmtId="0" fontId="17" fillId="0" borderId="0"/>
    <xf numFmtId="0" fontId="17" fillId="0" borderId="0"/>
    <xf numFmtId="0" fontId="17" fillId="0" borderId="0"/>
    <xf numFmtId="0" fontId="17" fillId="0" borderId="0"/>
    <xf numFmtId="0" fontId="17" fillId="0" borderId="0"/>
    <xf numFmtId="0" fontId="107" fillId="0" borderId="0"/>
    <xf numFmtId="0" fontId="17" fillId="0" borderId="0"/>
    <xf numFmtId="0" fontId="17" fillId="0" borderId="0"/>
    <xf numFmtId="0" fontId="108" fillId="0" borderId="0"/>
    <xf numFmtId="0" fontId="17" fillId="0" borderId="0">
      <alignment vertical="center"/>
    </xf>
    <xf numFmtId="0" fontId="100" fillId="0" borderId="45" applyNumberFormat="0" applyFill="0" applyAlignment="0" applyProtection="0">
      <alignment vertical="center"/>
    </xf>
    <xf numFmtId="0" fontId="17" fillId="0" borderId="0"/>
    <xf numFmtId="0" fontId="108" fillId="0" borderId="0"/>
    <xf numFmtId="0" fontId="17"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4" fillId="29" borderId="39" applyNumberFormat="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109"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96" fillId="0" borderId="0" applyNumberFormat="0" applyFill="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79" fillId="25"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110" fillId="7" borderId="0" applyNumberFormat="0" applyBorder="0" applyAlignment="0" applyProtection="0">
      <alignment vertical="center"/>
    </xf>
    <xf numFmtId="0" fontId="11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80" fillId="7" borderId="0" applyNumberFormat="0" applyBorder="0" applyAlignment="0" applyProtection="0">
      <alignment vertical="center"/>
    </xf>
    <xf numFmtId="0" fontId="110" fillId="7" borderId="0" applyNumberFormat="0" applyBorder="0" applyAlignment="0" applyProtection="0">
      <alignment vertical="center"/>
    </xf>
    <xf numFmtId="0" fontId="110" fillId="7" borderId="0" applyNumberFormat="0" applyBorder="0" applyAlignment="0" applyProtection="0">
      <alignment vertical="center"/>
    </xf>
    <xf numFmtId="0" fontId="100" fillId="0" borderId="45" applyNumberFormat="0" applyFill="0" applyAlignment="0" applyProtection="0">
      <alignment vertical="center"/>
    </xf>
    <xf numFmtId="0" fontId="100" fillId="0" borderId="45" applyNumberFormat="0" applyFill="0" applyAlignment="0" applyProtection="0">
      <alignment vertical="center"/>
    </xf>
    <xf numFmtId="0" fontId="100" fillId="0" borderId="45" applyNumberFormat="0" applyFill="0" applyAlignment="0" applyProtection="0">
      <alignment vertical="center"/>
    </xf>
    <xf numFmtId="0" fontId="100" fillId="0" borderId="45" applyNumberFormat="0" applyFill="0" applyAlignment="0" applyProtection="0">
      <alignment vertical="center"/>
    </xf>
    <xf numFmtId="0" fontId="96" fillId="0" borderId="0" applyNumberFormat="0" applyFill="0" applyBorder="0" applyAlignment="0" applyProtection="0">
      <alignment vertical="center"/>
    </xf>
    <xf numFmtId="0" fontId="100" fillId="0" borderId="45" applyNumberFormat="0" applyFill="0" applyAlignment="0" applyProtection="0">
      <alignment vertical="center"/>
    </xf>
    <xf numFmtId="0" fontId="84" fillId="29" borderId="39" applyNumberFormat="0" applyAlignment="0" applyProtection="0">
      <alignment vertical="center"/>
    </xf>
    <xf numFmtId="0" fontId="84" fillId="29" borderId="39" applyNumberFormat="0" applyAlignment="0" applyProtection="0">
      <alignment vertical="center"/>
    </xf>
    <xf numFmtId="0" fontId="84" fillId="29" borderId="39" applyNumberFormat="0" applyAlignment="0" applyProtection="0">
      <alignment vertical="center"/>
    </xf>
    <xf numFmtId="0" fontId="84" fillId="29" borderId="39" applyNumberFormat="0" applyAlignment="0" applyProtection="0">
      <alignment vertical="center"/>
    </xf>
    <xf numFmtId="0" fontId="84" fillId="29" borderId="39" applyNumberFormat="0" applyAlignment="0" applyProtection="0">
      <alignment vertical="center"/>
    </xf>
    <xf numFmtId="0" fontId="98" fillId="59" borderId="44" applyNumberFormat="0" applyAlignment="0" applyProtection="0">
      <alignment vertical="center"/>
    </xf>
    <xf numFmtId="0" fontId="98" fillId="59" borderId="44" applyNumberFormat="0" applyAlignment="0" applyProtection="0">
      <alignment vertical="center"/>
    </xf>
    <xf numFmtId="0" fontId="98" fillId="59" borderId="44" applyNumberFormat="0" applyAlignment="0" applyProtection="0">
      <alignment vertical="center"/>
    </xf>
    <xf numFmtId="0" fontId="98" fillId="59" borderId="44" applyNumberFormat="0" applyAlignment="0" applyProtection="0">
      <alignment vertical="center"/>
    </xf>
    <xf numFmtId="0" fontId="98" fillId="59" borderId="44" applyNumberFormat="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5" fillId="0" borderId="42" applyNumberFormat="0" applyFill="0" applyAlignment="0" applyProtection="0">
      <alignment vertical="center"/>
    </xf>
    <xf numFmtId="0" fontId="95" fillId="0" borderId="42" applyNumberFormat="0" applyFill="0" applyAlignment="0" applyProtection="0">
      <alignment vertical="center"/>
    </xf>
    <xf numFmtId="0" fontId="95" fillId="0" borderId="42" applyNumberFormat="0" applyFill="0" applyAlignment="0" applyProtection="0">
      <alignment vertical="center"/>
    </xf>
    <xf numFmtId="0" fontId="95" fillId="0" borderId="42" applyNumberFormat="0" applyFill="0" applyAlignment="0" applyProtection="0">
      <alignment vertical="center"/>
    </xf>
    <xf numFmtId="0" fontId="95" fillId="0" borderId="42" applyNumberFormat="0" applyFill="0" applyAlignment="0" applyProtection="0">
      <alignment vertical="center"/>
    </xf>
    <xf numFmtId="0" fontId="95" fillId="0" borderId="42" applyNumberFormat="0" applyFill="0" applyAlignment="0" applyProtection="0">
      <alignment vertical="center"/>
    </xf>
    <xf numFmtId="0" fontId="101" fillId="0" borderId="0"/>
    <xf numFmtId="178" fontId="17" fillId="0" borderId="0" applyFont="0" applyFill="0" applyBorder="0" applyAlignment="0" applyProtection="0"/>
    <xf numFmtId="4" fontId="101" fillId="0" borderId="0" applyFont="0" applyFill="0" applyBorder="0" applyAlignment="0" applyProtection="0"/>
    <xf numFmtId="185" fontId="17" fillId="0" borderId="0" applyFont="0" applyFill="0" applyBorder="0" applyAlignment="0" applyProtection="0"/>
    <xf numFmtId="186" fontId="17" fillId="0" borderId="0" applyFont="0" applyFill="0" applyBorder="0" applyAlignment="0" applyProtection="0"/>
    <xf numFmtId="186" fontId="17" fillId="0" borderId="0" applyFont="0" applyFill="0" applyBorder="0" applyAlignment="0" applyProtection="0">
      <alignment vertical="center"/>
    </xf>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186" fontId="17" fillId="0" borderId="0" applyFont="0" applyFill="0" applyBorder="0" applyAlignment="0" applyProtection="0">
      <alignment vertical="center"/>
    </xf>
    <xf numFmtId="186" fontId="17" fillId="0" borderId="0" applyFont="0" applyFill="0" applyBorder="0" applyAlignment="0" applyProtection="0">
      <alignment vertical="center"/>
    </xf>
    <xf numFmtId="186" fontId="17" fillId="0" borderId="0" applyFont="0" applyFill="0" applyBorder="0" applyAlignment="0" applyProtection="0">
      <alignment vertical="center"/>
    </xf>
    <xf numFmtId="186" fontId="17" fillId="0" borderId="0" applyFont="0" applyFill="0" applyBorder="0" applyAlignment="0" applyProtection="0">
      <alignment vertical="center"/>
    </xf>
    <xf numFmtId="43" fontId="60" fillId="0" borderId="0" applyFont="0" applyFill="0" applyBorder="0" applyAlignment="0" applyProtection="0">
      <alignment vertical="center"/>
    </xf>
    <xf numFmtId="182" fontId="17" fillId="0" borderId="0" applyFont="0" applyFill="0" applyBorder="0" applyAlignment="0" applyProtection="0"/>
    <xf numFmtId="0" fontId="79" fillId="25" borderId="0" applyNumberFormat="0" applyBorder="0" applyAlignment="0" applyProtection="0">
      <alignment vertical="center"/>
    </xf>
    <xf numFmtId="0" fontId="79" fillId="25" borderId="0" applyNumberFormat="0" applyBorder="0" applyAlignment="0" applyProtection="0">
      <alignment vertical="center"/>
    </xf>
    <xf numFmtId="0" fontId="79" fillId="25" borderId="0" applyNumberFormat="0" applyBorder="0" applyAlignment="0" applyProtection="0">
      <alignment vertical="center"/>
    </xf>
    <xf numFmtId="0" fontId="79" fillId="39" borderId="0" applyNumberFormat="0" applyBorder="0" applyAlignment="0" applyProtection="0">
      <alignment vertical="center"/>
    </xf>
    <xf numFmtId="0" fontId="79" fillId="39" borderId="0" applyNumberFormat="0" applyBorder="0" applyAlignment="0" applyProtection="0">
      <alignment vertical="center"/>
    </xf>
    <xf numFmtId="0" fontId="79" fillId="39" borderId="0" applyNumberFormat="0" applyBorder="0" applyAlignment="0" applyProtection="0">
      <alignment vertical="center"/>
    </xf>
    <xf numFmtId="0" fontId="79" fillId="39" borderId="0" applyNumberFormat="0" applyBorder="0" applyAlignment="0" applyProtection="0">
      <alignment vertical="center"/>
    </xf>
    <xf numFmtId="0" fontId="79" fillId="28" borderId="0" applyNumberFormat="0" applyBorder="0" applyAlignment="0" applyProtection="0">
      <alignment vertical="center"/>
    </xf>
    <xf numFmtId="0" fontId="79" fillId="28" borderId="0" applyNumberFormat="0" applyBorder="0" applyAlignment="0" applyProtection="0">
      <alignment vertical="center"/>
    </xf>
    <xf numFmtId="0" fontId="79" fillId="28" borderId="0" applyNumberFormat="0" applyBorder="0" applyAlignment="0" applyProtection="0">
      <alignment vertical="center"/>
    </xf>
    <xf numFmtId="0" fontId="79" fillId="28" borderId="0" applyNumberFormat="0" applyBorder="0" applyAlignment="0" applyProtection="0">
      <alignment vertical="center"/>
    </xf>
    <xf numFmtId="0" fontId="79" fillId="28" borderId="0" applyNumberFormat="0" applyBorder="0" applyAlignment="0" applyProtection="0">
      <alignment vertical="center"/>
    </xf>
    <xf numFmtId="0" fontId="79" fillId="28" borderId="0" applyNumberFormat="0" applyBorder="0" applyAlignment="0" applyProtection="0">
      <alignment vertical="center"/>
    </xf>
    <xf numFmtId="0" fontId="79" fillId="28" borderId="0" applyNumberFormat="0" applyBorder="0" applyAlignment="0" applyProtection="0">
      <alignment vertical="center"/>
    </xf>
    <xf numFmtId="0" fontId="79" fillId="32" borderId="0" applyNumberFormat="0" applyBorder="0" applyAlignment="0" applyProtection="0">
      <alignment vertical="center"/>
    </xf>
    <xf numFmtId="0" fontId="79" fillId="32" borderId="0" applyNumberFormat="0" applyBorder="0" applyAlignment="0" applyProtection="0">
      <alignment vertical="center"/>
    </xf>
    <xf numFmtId="0" fontId="79" fillId="32" borderId="0" applyNumberFormat="0" applyBorder="0" applyAlignment="0" applyProtection="0">
      <alignment vertical="center"/>
    </xf>
    <xf numFmtId="0" fontId="79" fillId="32"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79" fillId="55" borderId="0" applyNumberFormat="0" applyBorder="0" applyAlignment="0" applyProtection="0">
      <alignment vertical="center"/>
    </xf>
    <xf numFmtId="0" fontId="79" fillId="27" borderId="0" applyNumberFormat="0" applyBorder="0" applyAlignment="0" applyProtection="0">
      <alignment vertical="center"/>
    </xf>
    <xf numFmtId="0" fontId="79" fillId="27" borderId="0" applyNumberFormat="0" applyBorder="0" applyAlignment="0" applyProtection="0">
      <alignment vertical="center"/>
    </xf>
    <xf numFmtId="0" fontId="79" fillId="27" borderId="0" applyNumberFormat="0" applyBorder="0" applyAlignment="0" applyProtection="0">
      <alignment vertical="center"/>
    </xf>
    <xf numFmtId="0" fontId="79" fillId="27" borderId="0" applyNumberFormat="0" applyBorder="0" applyAlignment="0" applyProtection="0">
      <alignment vertical="center"/>
    </xf>
    <xf numFmtId="0" fontId="79" fillId="27" borderId="0" applyNumberFormat="0" applyBorder="0" applyAlignment="0" applyProtection="0">
      <alignment vertical="center"/>
    </xf>
    <xf numFmtId="0" fontId="79" fillId="27" borderId="0" applyNumberFormat="0" applyBorder="0" applyAlignment="0" applyProtection="0">
      <alignment vertical="center"/>
    </xf>
    <xf numFmtId="0" fontId="79" fillId="27" borderId="0" applyNumberFormat="0" applyBorder="0" applyAlignment="0" applyProtection="0">
      <alignment vertical="center"/>
    </xf>
    <xf numFmtId="0" fontId="85" fillId="31" borderId="0" applyNumberFormat="0" applyBorder="0" applyAlignment="0" applyProtection="0">
      <alignment vertical="center"/>
    </xf>
    <xf numFmtId="0" fontId="85" fillId="31" borderId="0" applyNumberFormat="0" applyBorder="0" applyAlignment="0" applyProtection="0">
      <alignment vertical="center"/>
    </xf>
    <xf numFmtId="0" fontId="85" fillId="31" borderId="0" applyNumberFormat="0" applyBorder="0" applyAlignment="0" applyProtection="0">
      <alignment vertical="center"/>
    </xf>
    <xf numFmtId="0" fontId="85" fillId="31" borderId="0" applyNumberFormat="0" applyBorder="0" applyAlignment="0" applyProtection="0">
      <alignment vertical="center"/>
    </xf>
    <xf numFmtId="0" fontId="85" fillId="31" borderId="0" applyNumberFormat="0" applyBorder="0" applyAlignment="0" applyProtection="0">
      <alignment vertical="center"/>
    </xf>
    <xf numFmtId="0" fontId="85" fillId="31" borderId="0" applyNumberFormat="0" applyBorder="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81" fillId="29" borderId="38" applyNumberFormat="0" applyAlignment="0" applyProtection="0">
      <alignment vertical="center"/>
    </xf>
    <xf numFmtId="0" fontId="82" fillId="13" borderId="39" applyNumberFormat="0" applyAlignment="0" applyProtection="0">
      <alignment vertical="center"/>
    </xf>
    <xf numFmtId="0" fontId="82" fillId="13" borderId="39" applyNumberFormat="0" applyAlignment="0" applyProtection="0">
      <alignment vertical="center"/>
    </xf>
    <xf numFmtId="0" fontId="82" fillId="13" borderId="39" applyNumberFormat="0" applyAlignment="0" applyProtection="0">
      <alignment vertical="center"/>
    </xf>
    <xf numFmtId="0" fontId="82" fillId="13" borderId="39" applyNumberFormat="0" applyAlignment="0" applyProtection="0">
      <alignment vertical="center"/>
    </xf>
    <xf numFmtId="0" fontId="82" fillId="13" borderId="39" applyNumberFormat="0" applyAlignment="0" applyProtection="0">
      <alignment vertical="center"/>
    </xf>
    <xf numFmtId="0" fontId="82" fillId="13" borderId="39" applyNumberFormat="0" applyAlignment="0" applyProtection="0">
      <alignment vertical="center"/>
    </xf>
    <xf numFmtId="0" fontId="111" fillId="0" borderId="0"/>
    <xf numFmtId="0" fontId="94" fillId="0" borderId="0"/>
    <xf numFmtId="0" fontId="106" fillId="0" borderId="0"/>
    <xf numFmtId="0" fontId="60" fillId="24" borderId="37" applyNumberFormat="0" applyFont="0" applyAlignment="0" applyProtection="0">
      <alignment vertical="center"/>
    </xf>
    <xf numFmtId="0" fontId="60" fillId="24" borderId="37" applyNumberFormat="0" applyFont="0" applyAlignment="0" applyProtection="0">
      <alignment vertical="center"/>
    </xf>
    <xf numFmtId="0" fontId="60" fillId="24" borderId="37" applyNumberFormat="0" applyFont="0" applyAlignment="0" applyProtection="0">
      <alignment vertical="center"/>
    </xf>
    <xf numFmtId="0" fontId="60" fillId="24" borderId="37" applyNumberFormat="0" applyFont="0" applyAlignment="0" applyProtection="0">
      <alignment vertical="center"/>
    </xf>
    <xf numFmtId="0" fontId="60" fillId="24" borderId="37" applyNumberFormat="0" applyFont="0" applyAlignment="0" applyProtection="0">
      <alignment vertical="center"/>
    </xf>
    <xf numFmtId="0" fontId="60" fillId="24" borderId="37" applyNumberFormat="0" applyFont="0" applyAlignment="0" applyProtection="0">
      <alignment vertical="center"/>
    </xf>
    <xf numFmtId="0" fontId="60" fillId="24" borderId="37" applyNumberFormat="0" applyFont="0" applyAlignment="0" applyProtection="0">
      <alignment vertical="center"/>
    </xf>
  </cellStyleXfs>
  <cellXfs count="460">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9"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2" borderId="1" xfId="0" applyFont="1" applyFill="1" applyBorder="1" applyAlignment="1">
      <alignment horizontal="center" vertical="center" wrapText="1"/>
    </xf>
    <xf numFmtId="9" fontId="4" fillId="0" borderId="1" xfId="0" applyNumberFormat="1" applyFont="1" applyBorder="1" applyAlignment="1">
      <alignment horizontal="center" vertical="center"/>
    </xf>
    <xf numFmtId="0" fontId="6" fillId="0" borderId="0" xfId="0" applyFont="1" applyFill="1" applyBorder="1" applyAlignment="1">
      <alignment horizontal="center" vertical="center" wrapText="1"/>
    </xf>
    <xf numFmtId="0" fontId="7" fillId="0" borderId="0" xfId="0" applyFont="1" applyFill="1" applyAlignment="1">
      <alignment vertical="center"/>
    </xf>
    <xf numFmtId="0" fontId="8" fillId="0" borderId="0" xfId="0" applyFont="1"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0" fillId="0" borderId="0" xfId="0" applyFont="1" applyFill="1" applyBorder="1" applyAlignment="1">
      <alignment horizontal="left" vertical="center" wrapText="1"/>
    </xf>
    <xf numFmtId="4" fontId="10" fillId="0" borderId="4" xfId="0" applyNumberFormat="1" applyFont="1" applyFill="1" applyBorder="1" applyAlignment="1">
      <alignment horizontal="right" vertical="center" wrapText="1"/>
    </xf>
    <xf numFmtId="4" fontId="10" fillId="0" borderId="0" xfId="0" applyNumberFormat="1" applyFont="1" applyFill="1" applyBorder="1" applyAlignment="1">
      <alignment horizontal="right" vertical="center" wrapText="1"/>
    </xf>
    <xf numFmtId="0" fontId="10" fillId="0" borderId="5" xfId="0" applyFont="1" applyFill="1" applyBorder="1" applyAlignment="1">
      <alignment horizontal="left" vertical="center" wrapText="1"/>
    </xf>
    <xf numFmtId="4" fontId="10" fillId="0" borderId="6" xfId="0" applyNumberFormat="1" applyFont="1" applyFill="1" applyBorder="1" applyAlignment="1">
      <alignment horizontal="right" vertical="center" wrapText="1"/>
    </xf>
    <xf numFmtId="4" fontId="10" fillId="0" borderId="5" xfId="0" applyNumberFormat="1" applyFont="1" applyFill="1" applyBorder="1" applyAlignment="1">
      <alignment horizontal="right" vertical="center" wrapText="1"/>
    </xf>
    <xf numFmtId="0" fontId="10" fillId="0" borderId="7" xfId="0" applyFont="1" applyFill="1" applyBorder="1" applyAlignment="1">
      <alignment horizontal="left" vertical="center" wrapText="1"/>
    </xf>
    <xf numFmtId="4" fontId="10" fillId="0" borderId="7" xfId="0" applyNumberFormat="1" applyFont="1" applyFill="1" applyBorder="1" applyAlignment="1">
      <alignment horizontal="right" vertical="center" wrapText="1"/>
    </xf>
    <xf numFmtId="0" fontId="10" fillId="0" borderId="8" xfId="0" applyFont="1" applyFill="1" applyBorder="1" applyAlignment="1">
      <alignment horizontal="left" vertical="center" wrapText="1"/>
    </xf>
    <xf numFmtId="4" fontId="10" fillId="0" borderId="9" xfId="0" applyNumberFormat="1" applyFont="1" applyFill="1" applyBorder="1" applyAlignment="1">
      <alignment horizontal="right" vertical="center" wrapText="1"/>
    </xf>
    <xf numFmtId="4" fontId="10" fillId="0" borderId="10" xfId="0" applyNumberFormat="1" applyFont="1" applyFill="1" applyBorder="1" applyAlignment="1">
      <alignment horizontal="right" vertical="center" wrapText="1"/>
    </xf>
    <xf numFmtId="0" fontId="9" fillId="0" borderId="11" xfId="0" applyFont="1" applyFill="1" applyBorder="1" applyAlignment="1">
      <alignment vertical="center" wrapText="1"/>
    </xf>
    <xf numFmtId="0" fontId="9" fillId="0" borderId="3" xfId="0" applyFont="1" applyFill="1" applyBorder="1" applyAlignment="1">
      <alignment vertical="center" wrapText="1"/>
    </xf>
    <xf numFmtId="0" fontId="9" fillId="0" borderId="2" xfId="0" applyFont="1" applyFill="1" applyBorder="1" applyAlignment="1">
      <alignment vertical="center" wrapText="1"/>
    </xf>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177" fontId="10" fillId="0" borderId="13" xfId="0" applyNumberFormat="1" applyFont="1" applyFill="1" applyBorder="1" applyAlignment="1">
      <alignment vertical="center" wrapText="1"/>
    </xf>
    <xf numFmtId="4" fontId="10" fillId="0" borderId="13" xfId="0" applyNumberFormat="1" applyFont="1" applyFill="1" applyBorder="1" applyAlignment="1">
      <alignment vertical="center" wrapText="1"/>
    </xf>
    <xf numFmtId="0" fontId="10" fillId="0" borderId="14" xfId="0" applyFont="1" applyFill="1" applyBorder="1" applyAlignment="1">
      <alignment horizontal="left" vertical="center" wrapText="1"/>
    </xf>
    <xf numFmtId="0" fontId="8" fillId="0" borderId="0" xfId="0" applyFont="1" applyFill="1" applyBorder="1" applyAlignment="1">
      <alignment vertical="center" wrapText="1"/>
    </xf>
    <xf numFmtId="0" fontId="0" fillId="0" borderId="0" xfId="648" applyBorder="1">
      <alignment vertical="center"/>
    </xf>
    <xf numFmtId="0" fontId="0" fillId="0" borderId="0" xfId="648">
      <alignment vertical="center"/>
    </xf>
    <xf numFmtId="0" fontId="11" fillId="0" borderId="0" xfId="648" applyFont="1" applyBorder="1">
      <alignment vertical="center"/>
    </xf>
    <xf numFmtId="0" fontId="12" fillId="2" borderId="0" xfId="648" applyFont="1" applyFill="1" applyBorder="1" applyAlignment="1">
      <alignment horizontal="center" vertical="center" wrapText="1"/>
    </xf>
    <xf numFmtId="0" fontId="13" fillId="2" borderId="0" xfId="648" applyFont="1" applyFill="1" applyBorder="1" applyAlignment="1">
      <alignment vertical="center" wrapText="1"/>
    </xf>
    <xf numFmtId="0" fontId="14" fillId="2" borderId="0" xfId="648" applyFont="1" applyFill="1" applyBorder="1" applyAlignment="1">
      <alignment horizontal="right" wrapText="1"/>
    </xf>
    <xf numFmtId="0" fontId="15" fillId="2" borderId="1" xfId="648" applyFont="1" applyFill="1" applyBorder="1" applyAlignment="1">
      <alignment horizontal="center" vertical="center" wrapText="1"/>
    </xf>
    <xf numFmtId="0" fontId="16" fillId="3" borderId="1" xfId="648" applyNumberFormat="1" applyFont="1" applyFill="1" applyBorder="1" applyAlignment="1" applyProtection="1">
      <alignment horizontal="center" vertical="center"/>
    </xf>
    <xf numFmtId="176" fontId="17" fillId="0" borderId="1" xfId="625" applyNumberFormat="1" applyFont="1" applyFill="1" applyBorder="1" applyAlignment="1">
      <alignment horizontal="right" vertical="center" wrapText="1"/>
    </xf>
    <xf numFmtId="0" fontId="18" fillId="3" borderId="1" xfId="648" applyNumberFormat="1" applyFont="1" applyFill="1" applyBorder="1" applyAlignment="1" applyProtection="1">
      <alignment horizontal="center" vertical="center"/>
    </xf>
    <xf numFmtId="176" fontId="19" fillId="0" borderId="1" xfId="625" applyNumberFormat="1" applyFont="1" applyFill="1" applyBorder="1" applyAlignment="1">
      <alignment horizontal="right" vertical="center" wrapText="1"/>
    </xf>
    <xf numFmtId="0" fontId="0" fillId="0" borderId="0" xfId="644">
      <alignment vertical="center"/>
    </xf>
    <xf numFmtId="0" fontId="11" fillId="0" borderId="0" xfId="644" applyFont="1">
      <alignment vertical="center"/>
    </xf>
    <xf numFmtId="0" fontId="20" fillId="0" borderId="0" xfId="644" applyFont="1" applyFill="1" applyBorder="1" applyAlignment="1">
      <alignment horizontal="center" vertical="center" wrapText="1"/>
    </xf>
    <xf numFmtId="0" fontId="14" fillId="0" borderId="10" xfId="644" applyFont="1" applyFill="1" applyBorder="1" applyAlignment="1">
      <alignment vertical="center"/>
    </xf>
    <xf numFmtId="0" fontId="14" fillId="0" borderId="10" xfId="644" applyFont="1" applyFill="1" applyBorder="1" applyAlignment="1">
      <alignment horizontal="right"/>
    </xf>
    <xf numFmtId="0" fontId="15" fillId="0" borderId="1" xfId="644" applyFont="1" applyFill="1" applyBorder="1" applyAlignment="1">
      <alignment horizontal="center" vertical="center"/>
    </xf>
    <xf numFmtId="0" fontId="15" fillId="0" borderId="1" xfId="644" applyFont="1" applyFill="1" applyBorder="1" applyAlignment="1">
      <alignment horizontal="left" vertical="center"/>
    </xf>
    <xf numFmtId="181" fontId="15" fillId="0" borderId="1" xfId="644" applyNumberFormat="1" applyFont="1" applyFill="1" applyBorder="1" applyAlignment="1">
      <alignment horizontal="right" vertical="center" wrapText="1"/>
    </xf>
    <xf numFmtId="0" fontId="14" fillId="0" borderId="1" xfId="644" applyFont="1" applyFill="1" applyBorder="1" applyAlignment="1">
      <alignment horizontal="left" vertical="center"/>
    </xf>
    <xf numFmtId="181" fontId="14" fillId="0" borderId="1" xfId="644" applyNumberFormat="1" applyFont="1" applyFill="1" applyBorder="1" applyAlignment="1">
      <alignment horizontal="right" vertical="center" wrapText="1"/>
    </xf>
    <xf numFmtId="0" fontId="14" fillId="0" borderId="0" xfId="644" applyFont="1" applyFill="1" applyBorder="1" applyAlignment="1">
      <alignment horizontal="left" vertical="center"/>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825" applyFont="1" applyFill="1">
      <alignment vertical="center"/>
    </xf>
    <xf numFmtId="0" fontId="21" fillId="0" borderId="0"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vertical="center" wrapText="1"/>
    </xf>
    <xf numFmtId="180" fontId="23" fillId="0" borderId="0" xfId="0" applyNumberFormat="1" applyFont="1" applyFill="1" applyBorder="1" applyAlignment="1">
      <alignment horizontal="right" vertical="center"/>
    </xf>
    <xf numFmtId="181" fontId="24" fillId="0" borderId="1" xfId="0" applyNumberFormat="1" applyFont="1" applyFill="1" applyBorder="1" applyAlignment="1" applyProtection="1">
      <alignment horizontal="center" vertical="center" wrapText="1"/>
    </xf>
    <xf numFmtId="180" fontId="25" fillId="0" borderId="1" xfId="0" applyNumberFormat="1" applyFont="1" applyFill="1" applyBorder="1" applyAlignment="1">
      <alignment horizontal="center" vertical="center" wrapText="1"/>
    </xf>
    <xf numFmtId="180" fontId="25" fillId="0" borderId="1" xfId="0" applyNumberFormat="1" applyFont="1" applyFill="1" applyBorder="1" applyAlignment="1">
      <alignment horizontal="center" vertical="center"/>
    </xf>
    <xf numFmtId="181" fontId="24" fillId="0" borderId="1" xfId="0" applyNumberFormat="1" applyFont="1" applyFill="1" applyBorder="1" applyAlignment="1" applyProtection="1">
      <alignment vertical="center"/>
    </xf>
    <xf numFmtId="0" fontId="26" fillId="0" borderId="1" xfId="0" applyFont="1" applyFill="1" applyBorder="1" applyAlignment="1">
      <alignment vertical="center"/>
    </xf>
    <xf numFmtId="181" fontId="24" fillId="0" borderId="1" xfId="0" applyNumberFormat="1" applyFont="1" applyFill="1" applyBorder="1" applyAlignment="1" applyProtection="1">
      <alignment vertical="center" wrapText="1"/>
    </xf>
    <xf numFmtId="181" fontId="27" fillId="0" borderId="1" xfId="0" applyNumberFormat="1" applyFont="1" applyFill="1" applyBorder="1" applyAlignment="1" applyProtection="1">
      <alignment vertical="center"/>
    </xf>
    <xf numFmtId="180" fontId="28" fillId="0" borderId="1" xfId="0" applyNumberFormat="1" applyFont="1" applyFill="1" applyBorder="1" applyAlignment="1">
      <alignment horizontal="center" vertical="center"/>
    </xf>
    <xf numFmtId="181" fontId="27" fillId="0" borderId="1" xfId="0" applyNumberFormat="1" applyFont="1" applyFill="1" applyBorder="1" applyAlignment="1" applyProtection="1">
      <alignment horizontal="center" vertical="center"/>
    </xf>
    <xf numFmtId="0" fontId="17" fillId="0" borderId="0" xfId="827" applyFont="1" applyFill="1">
      <alignment vertical="center"/>
    </xf>
    <xf numFmtId="0" fontId="29" fillId="0" borderId="10" xfId="0" applyNumberFormat="1" applyFont="1" applyFill="1" applyBorder="1" applyAlignment="1" applyProtection="1">
      <alignment vertical="center"/>
    </xf>
    <xf numFmtId="0" fontId="30" fillId="0" borderId="0" xfId="0" applyFont="1" applyFill="1" applyBorder="1" applyAlignment="1">
      <alignment vertical="center"/>
    </xf>
    <xf numFmtId="0" fontId="29" fillId="0" borderId="10" xfId="0" applyNumberFormat="1" applyFont="1" applyFill="1" applyBorder="1" applyAlignment="1" applyProtection="1">
      <alignment horizontal="right" vertical="center"/>
    </xf>
    <xf numFmtId="181" fontId="24" fillId="0" borderId="15" xfId="0" applyNumberFormat="1" applyFont="1" applyFill="1" applyBorder="1" applyAlignment="1" applyProtection="1">
      <alignment horizontal="center" vertical="center"/>
    </xf>
    <xf numFmtId="0" fontId="26" fillId="0" borderId="1" xfId="0" applyFont="1" applyFill="1" applyBorder="1" applyAlignment="1">
      <alignment horizontal="center" vertical="center"/>
    </xf>
    <xf numFmtId="181" fontId="24" fillId="0" borderId="16" xfId="0" applyNumberFormat="1" applyFont="1" applyFill="1" applyBorder="1" applyAlignment="1" applyProtection="1">
      <alignment vertical="center"/>
    </xf>
    <xf numFmtId="181" fontId="24" fillId="0" borderId="17" xfId="0" applyNumberFormat="1" applyFont="1" applyFill="1" applyBorder="1" applyAlignment="1" applyProtection="1">
      <alignment vertical="center"/>
    </xf>
    <xf numFmtId="181" fontId="24" fillId="0" borderId="18" xfId="0" applyNumberFormat="1" applyFont="1" applyFill="1" applyBorder="1" applyAlignment="1" applyProtection="1">
      <alignment vertical="center"/>
    </xf>
    <xf numFmtId="0" fontId="25" fillId="0" borderId="18" xfId="0" applyNumberFormat="1" applyFont="1" applyFill="1" applyBorder="1" applyAlignment="1" applyProtection="1">
      <alignment vertical="center" wrapText="1"/>
    </xf>
    <xf numFmtId="181" fontId="27" fillId="0" borderId="18" xfId="0" applyNumberFormat="1" applyFont="1" applyFill="1" applyBorder="1" applyAlignment="1" applyProtection="1">
      <alignment vertical="center"/>
    </xf>
    <xf numFmtId="181" fontId="27" fillId="0" borderId="19" xfId="0" applyNumberFormat="1" applyFont="1" applyFill="1" applyBorder="1" applyAlignment="1" applyProtection="1">
      <alignment vertical="center"/>
    </xf>
    <xf numFmtId="181" fontId="24" fillId="0" borderId="20" xfId="0" applyNumberFormat="1" applyFont="1" applyFill="1" applyBorder="1" applyAlignment="1" applyProtection="1">
      <alignment horizontal="center" vertical="center"/>
    </xf>
    <xf numFmtId="181" fontId="27" fillId="0" borderId="20" xfId="0" applyNumberFormat="1" applyFont="1" applyFill="1" applyBorder="1" applyAlignment="1" applyProtection="1">
      <alignment vertical="center"/>
    </xf>
    <xf numFmtId="181" fontId="27" fillId="0" borderId="20" xfId="0" applyNumberFormat="1" applyFont="1" applyFill="1" applyBorder="1" applyAlignment="1" applyProtection="1">
      <alignment horizontal="center" vertical="center"/>
    </xf>
    <xf numFmtId="0" fontId="17" fillId="0" borderId="0" xfId="811" applyFont="1" applyFill="1" applyAlignment="1">
      <alignment vertical="center"/>
    </xf>
    <xf numFmtId="0" fontId="19" fillId="0" borderId="0" xfId="811" applyFont="1" applyFill="1" applyAlignment="1">
      <alignment vertical="center"/>
    </xf>
    <xf numFmtId="179" fontId="17" fillId="0" borderId="0" xfId="811" applyNumberFormat="1" applyFont="1" applyFill="1" applyAlignment="1">
      <alignment vertical="center"/>
    </xf>
    <xf numFmtId="0" fontId="31" fillId="0" borderId="0" xfId="825" applyFont="1" applyFill="1" applyAlignment="1">
      <alignment horizontal="center" vertical="center"/>
    </xf>
    <xf numFmtId="0" fontId="17" fillId="0" borderId="0" xfId="825" applyFont="1" applyFill="1" applyAlignment="1">
      <alignment horizontal="right"/>
    </xf>
    <xf numFmtId="183" fontId="19" fillId="0" borderId="1" xfId="732" applyNumberFormat="1" applyFont="1" applyFill="1" applyBorder="1" applyAlignment="1">
      <alignment horizontal="center" vertical="center"/>
    </xf>
    <xf numFmtId="0" fontId="19" fillId="0" borderId="1" xfId="825" applyFont="1" applyFill="1" applyBorder="1" applyAlignment="1">
      <alignment horizontal="center" vertical="center" wrapText="1"/>
    </xf>
    <xf numFmtId="0" fontId="19" fillId="0" borderId="1" xfId="811" applyFont="1" applyFill="1" applyBorder="1" applyAlignment="1">
      <alignment horizontal="center" vertical="center" wrapText="1"/>
    </xf>
    <xf numFmtId="0" fontId="19" fillId="0" borderId="1" xfId="825" applyFont="1" applyFill="1" applyBorder="1" applyAlignment="1">
      <alignment horizontal="justify" vertical="center" wrapText="1"/>
    </xf>
    <xf numFmtId="0" fontId="19" fillId="0" borderId="1" xfId="825" applyFont="1" applyFill="1" applyBorder="1" applyAlignment="1">
      <alignment horizontal="right" vertical="center" wrapText="1"/>
    </xf>
    <xf numFmtId="0" fontId="32" fillId="0" borderId="1" xfId="825" applyFont="1" applyFill="1" applyBorder="1" applyAlignment="1">
      <alignment vertical="center" wrapText="1"/>
    </xf>
    <xf numFmtId="0" fontId="17" fillId="0" borderId="1" xfId="825" applyFont="1" applyFill="1" applyBorder="1" applyAlignment="1">
      <alignment horizontal="justify" vertical="center" wrapText="1"/>
    </xf>
    <xf numFmtId="0" fontId="17" fillId="0" borderId="1" xfId="825" applyFont="1" applyFill="1" applyBorder="1" applyAlignment="1">
      <alignment horizontal="right" vertical="center" wrapText="1"/>
    </xf>
    <xf numFmtId="0" fontId="17" fillId="0" borderId="1" xfId="825" applyFont="1" applyFill="1" applyBorder="1">
      <alignment vertical="center"/>
    </xf>
    <xf numFmtId="0" fontId="17" fillId="0" borderId="1" xfId="825" applyFont="1" applyFill="1" applyBorder="1" applyAlignment="1">
      <alignment horizontal="right" vertical="center"/>
    </xf>
    <xf numFmtId="0" fontId="17" fillId="0" borderId="0" xfId="755">
      <alignment vertical="center"/>
    </xf>
    <xf numFmtId="0" fontId="19" fillId="0" borderId="0" xfId="755" applyFont="1">
      <alignment vertical="center"/>
    </xf>
    <xf numFmtId="0" fontId="12" fillId="0" borderId="0" xfId="755" applyFont="1" applyAlignment="1">
      <alignment horizontal="center" vertical="center"/>
    </xf>
    <xf numFmtId="0" fontId="17" fillId="0" borderId="0" xfId="755" applyAlignment="1">
      <alignment horizontal="right"/>
    </xf>
    <xf numFmtId="0" fontId="33" fillId="0" borderId="1" xfId="755" applyFont="1" applyBorder="1" applyAlignment="1">
      <alignment horizontal="center" vertical="center"/>
    </xf>
    <xf numFmtId="0" fontId="34" fillId="0" borderId="1" xfId="0" applyFont="1" applyBorder="1" applyAlignment="1">
      <alignment horizontal="center" vertical="center"/>
    </xf>
    <xf numFmtId="0" fontId="17" fillId="0" borderId="1" xfId="755" applyBorder="1">
      <alignment vertical="center"/>
    </xf>
    <xf numFmtId="0" fontId="11" fillId="0" borderId="1" xfId="0" applyFont="1" applyBorder="1" applyAlignment="1">
      <alignment horizontal="center" vertical="center"/>
    </xf>
    <xf numFmtId="0" fontId="17" fillId="0" borderId="0" xfId="820" applyFont="1" applyBorder="1">
      <alignment vertical="center"/>
    </xf>
    <xf numFmtId="0" fontId="35" fillId="0" borderId="0" xfId="820" applyFont="1" applyFill="1">
      <alignment vertical="center"/>
    </xf>
    <xf numFmtId="0" fontId="17" fillId="0" borderId="0" xfId="820" applyFont="1" applyFill="1">
      <alignment vertical="center"/>
    </xf>
    <xf numFmtId="0" fontId="17" fillId="0" borderId="0" xfId="820" applyFont="1">
      <alignment vertical="center"/>
    </xf>
    <xf numFmtId="0" fontId="31" fillId="0" borderId="0" xfId="820" applyFont="1" applyFill="1" applyAlignment="1">
      <alignment horizontal="center" vertical="center"/>
    </xf>
    <xf numFmtId="0" fontId="17" fillId="0" borderId="0" xfId="820" applyFont="1" applyBorder="1" applyAlignment="1">
      <alignment horizontal="center" vertical="center"/>
    </xf>
    <xf numFmtId="0" fontId="17" fillId="0" borderId="0" xfId="820" applyFont="1" applyAlignment="1">
      <alignment horizontal="right"/>
    </xf>
    <xf numFmtId="0" fontId="19" fillId="0" borderId="1" xfId="820" applyFont="1" applyBorder="1" applyAlignment="1">
      <alignment horizontal="center" vertical="center"/>
    </xf>
    <xf numFmtId="0" fontId="19" fillId="0" borderId="21" xfId="826" applyFont="1" applyFill="1" applyBorder="1" applyAlignment="1">
      <alignment horizontal="center" vertical="center" wrapText="1"/>
    </xf>
    <xf numFmtId="0" fontId="19" fillId="0" borderId="1" xfId="817" applyFont="1" applyBorder="1" applyAlignment="1">
      <alignment vertical="center"/>
    </xf>
    <xf numFmtId="0" fontId="19" fillId="0" borderId="1" xfId="817" applyFont="1" applyBorder="1" applyAlignment="1">
      <alignment horizontal="right" vertical="center"/>
    </xf>
    <xf numFmtId="0" fontId="17" fillId="0" borderId="1" xfId="817" applyFont="1" applyBorder="1" applyAlignment="1">
      <alignment vertical="center"/>
    </xf>
    <xf numFmtId="0" fontId="17" fillId="0" borderId="1" xfId="817" applyFont="1" applyBorder="1" applyAlignment="1">
      <alignment horizontal="right" vertical="center"/>
    </xf>
    <xf numFmtId="0" fontId="17" fillId="0" borderId="22" xfId="817" applyFont="1" applyBorder="1" applyAlignment="1">
      <alignment vertical="center"/>
    </xf>
    <xf numFmtId="0" fontId="19" fillId="0" borderId="1" xfId="817" applyFont="1" applyFill="1" applyBorder="1" applyAlignment="1">
      <alignment horizontal="center" vertical="center"/>
    </xf>
    <xf numFmtId="0" fontId="17" fillId="0" borderId="0" xfId="820" applyFont="1" applyFill="1" applyAlignment="1">
      <alignment horizontal="center" vertical="center"/>
    </xf>
    <xf numFmtId="0" fontId="19" fillId="0" borderId="0" xfId="820" applyFont="1" applyFill="1" applyAlignment="1">
      <alignment horizontal="center" vertical="center"/>
    </xf>
    <xf numFmtId="0" fontId="36" fillId="0" borderId="0" xfId="820" applyFont="1" applyFill="1">
      <alignment vertical="center"/>
    </xf>
    <xf numFmtId="0" fontId="19" fillId="0" borderId="0" xfId="820" applyFont="1">
      <alignment vertical="center"/>
    </xf>
    <xf numFmtId="0" fontId="19" fillId="0" borderId="0" xfId="820" applyFont="1" applyAlignment="1">
      <alignment horizontal="center" vertical="center"/>
    </xf>
    <xf numFmtId="0" fontId="17" fillId="0" borderId="0" xfId="820" applyFont="1" applyAlignment="1">
      <alignment horizontal="center" vertical="center"/>
    </xf>
    <xf numFmtId="0" fontId="17" fillId="0" borderId="0" xfId="820" applyFont="1" applyFill="1" applyBorder="1" applyAlignment="1">
      <alignment horizontal="center" vertical="center"/>
    </xf>
    <xf numFmtId="0" fontId="17" fillId="0" borderId="0" xfId="820" applyFont="1" applyFill="1" applyAlignment="1">
      <alignment horizontal="right"/>
    </xf>
    <xf numFmtId="0" fontId="19" fillId="0" borderId="1" xfId="820" applyFont="1" applyFill="1" applyBorder="1" applyAlignment="1">
      <alignment horizontal="center" vertical="center"/>
    </xf>
    <xf numFmtId="0" fontId="19" fillId="0" borderId="1" xfId="826" applyFont="1" applyFill="1" applyBorder="1" applyAlignment="1">
      <alignment horizontal="center" vertical="center" wrapText="1"/>
    </xf>
    <xf numFmtId="181" fontId="19" fillId="0" borderId="1" xfId="822" applyNumberFormat="1" applyFont="1" applyFill="1" applyBorder="1" applyAlignment="1">
      <alignment vertical="center"/>
    </xf>
    <xf numFmtId="179" fontId="19" fillId="0" borderId="1" xfId="822" applyNumberFormat="1" applyFont="1" applyFill="1" applyBorder="1" applyAlignment="1">
      <alignment horizontal="right" vertical="center" wrapText="1"/>
    </xf>
    <xf numFmtId="179" fontId="17" fillId="0" borderId="0" xfId="820" applyNumberFormat="1" applyFont="1" applyFill="1">
      <alignment vertical="center"/>
    </xf>
    <xf numFmtId="181" fontId="17" fillId="0" borderId="1" xfId="822" applyNumberFormat="1" applyFont="1" applyFill="1" applyBorder="1" applyAlignment="1">
      <alignment vertical="center"/>
    </xf>
    <xf numFmtId="179" fontId="17" fillId="0" borderId="1" xfId="822" applyNumberFormat="1" applyFont="1" applyFill="1" applyBorder="1" applyAlignment="1">
      <alignment horizontal="right" vertical="center" wrapText="1"/>
    </xf>
    <xf numFmtId="0" fontId="17" fillId="0" borderId="1" xfId="818" applyFont="1" applyBorder="1" applyAlignment="1">
      <alignment vertical="center"/>
    </xf>
    <xf numFmtId="0" fontId="17" fillId="0" borderId="1" xfId="819" applyFont="1" applyFill="1" applyBorder="1" applyAlignment="1">
      <alignment horizontal="left" vertical="center" wrapText="1"/>
    </xf>
    <xf numFmtId="181" fontId="19" fillId="0" borderId="1" xfId="822" applyNumberFormat="1" applyFont="1" applyFill="1" applyBorder="1" applyAlignment="1">
      <alignment horizontal="center" vertical="center"/>
    </xf>
    <xf numFmtId="0" fontId="17" fillId="0" borderId="0" xfId="812" applyFont="1" applyFill="1" applyAlignment="1">
      <alignment vertical="center"/>
    </xf>
    <xf numFmtId="0" fontId="17" fillId="0" borderId="0" xfId="820" applyFill="1">
      <alignment vertical="center"/>
    </xf>
    <xf numFmtId="0" fontId="17" fillId="0" borderId="0" xfId="820">
      <alignment vertical="center"/>
    </xf>
    <xf numFmtId="0" fontId="33" fillId="0" borderId="0" xfId="812" applyFont="1" applyFill="1" applyAlignment="1">
      <alignment vertical="center"/>
    </xf>
    <xf numFmtId="0" fontId="31" fillId="0" borderId="0" xfId="820" applyFont="1" applyAlignment="1">
      <alignment horizontal="center" vertical="center"/>
    </xf>
    <xf numFmtId="0" fontId="17" fillId="0" borderId="0" xfId="820" applyAlignment="1">
      <alignment horizontal="right"/>
    </xf>
    <xf numFmtId="179" fontId="19" fillId="0" borderId="1" xfId="826" applyNumberFormat="1" applyFont="1" applyFill="1" applyBorder="1" applyAlignment="1">
      <alignment horizontal="center" vertical="center" wrapText="1"/>
    </xf>
    <xf numFmtId="0" fontId="19" fillId="0" borderId="22" xfId="817" applyFont="1" applyBorder="1" applyAlignment="1">
      <alignment vertical="center"/>
    </xf>
    <xf numFmtId="179" fontId="19" fillId="0" borderId="1" xfId="818" applyNumberFormat="1" applyFont="1" applyFill="1" applyBorder="1" applyAlignment="1">
      <alignment horizontal="right" vertical="center" wrapText="1"/>
    </xf>
    <xf numFmtId="179" fontId="17" fillId="0" borderId="1" xfId="818" applyNumberFormat="1" applyFont="1" applyFill="1" applyBorder="1" applyAlignment="1">
      <alignment horizontal="right" vertical="center" wrapText="1"/>
    </xf>
    <xf numFmtId="0" fontId="17" fillId="0" borderId="22" xfId="817" applyFont="1" applyFill="1" applyBorder="1" applyAlignment="1">
      <alignment horizontal="left" vertical="center"/>
    </xf>
    <xf numFmtId="0" fontId="19" fillId="0" borderId="22" xfId="817" applyFont="1" applyFill="1" applyBorder="1" applyAlignment="1">
      <alignment horizontal="center" vertical="center"/>
    </xf>
    <xf numFmtId="0" fontId="19" fillId="0" borderId="1" xfId="818" applyFont="1" applyBorder="1" applyAlignment="1">
      <alignment vertical="center"/>
    </xf>
    <xf numFmtId="0" fontId="17" fillId="0" borderId="1" xfId="818" applyBorder="1" applyAlignment="1">
      <alignment vertical="center"/>
    </xf>
    <xf numFmtId="0" fontId="17" fillId="0" borderId="1" xfId="818" applyFill="1" applyBorder="1" applyAlignment="1">
      <alignment vertical="center"/>
    </xf>
    <xf numFmtId="0" fontId="17" fillId="0" borderId="1" xfId="818" applyFont="1" applyFill="1" applyBorder="1" applyAlignment="1">
      <alignment vertical="center"/>
    </xf>
    <xf numFmtId="0" fontId="19" fillId="0" borderId="1" xfId="818" applyFont="1" applyBorder="1" applyAlignment="1">
      <alignment horizontal="center" vertical="center"/>
    </xf>
    <xf numFmtId="0" fontId="37" fillId="0" borderId="0" xfId="0" applyNumberFormat="1" applyFont="1" applyFill="1" applyBorder="1" applyAlignment="1" applyProtection="1">
      <alignment horizontal="center" vertical="center"/>
    </xf>
    <xf numFmtId="0" fontId="19" fillId="0" borderId="0"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horizontal="center" vertical="center"/>
    </xf>
    <xf numFmtId="0" fontId="19" fillId="0" borderId="21" xfId="0" applyNumberFormat="1" applyFont="1" applyFill="1" applyBorder="1" applyAlignment="1" applyProtection="1">
      <alignment horizontal="center" vertical="center"/>
    </xf>
    <xf numFmtId="0" fontId="19" fillId="0" borderId="1" xfId="0" applyNumberFormat="1" applyFont="1" applyFill="1" applyBorder="1" applyAlignment="1" applyProtection="1">
      <alignment vertical="center"/>
    </xf>
    <xf numFmtId="3" fontId="19" fillId="0" borderId="1" xfId="0" applyNumberFormat="1" applyFont="1" applyFill="1" applyBorder="1" applyAlignment="1" applyProtection="1">
      <alignment horizontal="center" vertical="center"/>
    </xf>
    <xf numFmtId="3" fontId="19" fillId="0" borderId="1" xfId="0" applyNumberFormat="1" applyFont="1" applyFill="1" applyBorder="1" applyAlignment="1" applyProtection="1">
      <alignment horizontal="right" vertical="center"/>
    </xf>
    <xf numFmtId="0" fontId="19" fillId="0" borderId="1" xfId="0" applyNumberFormat="1" applyFont="1" applyFill="1" applyBorder="1" applyAlignment="1" applyProtection="1">
      <alignment horizontal="right" vertical="center"/>
    </xf>
    <xf numFmtId="0" fontId="17" fillId="0" borderId="0" xfId="126" applyFont="1"/>
    <xf numFmtId="0" fontId="17" fillId="3" borderId="0" xfId="126" applyFill="1"/>
    <xf numFmtId="0" fontId="17" fillId="0" borderId="0" xfId="126"/>
    <xf numFmtId="0" fontId="19" fillId="3" borderId="0" xfId="126" applyFont="1" applyFill="1" applyAlignment="1">
      <alignment vertical="center"/>
    </xf>
    <xf numFmtId="0" fontId="31" fillId="0" borderId="0" xfId="126" applyFont="1" applyAlignment="1">
      <alignment horizontal="center" vertical="center"/>
    </xf>
    <xf numFmtId="0" fontId="38" fillId="3" borderId="0" xfId="126" applyFont="1" applyFill="1"/>
    <xf numFmtId="0" fontId="17" fillId="3" borderId="10" xfId="126" applyFont="1" applyFill="1" applyBorder="1" applyAlignment="1">
      <alignment horizontal="right"/>
    </xf>
    <xf numFmtId="0" fontId="19" fillId="3" borderId="1" xfId="126" applyFont="1" applyFill="1" applyBorder="1" applyAlignment="1">
      <alignment horizontal="center" vertical="center"/>
    </xf>
    <xf numFmtId="3" fontId="39" fillId="3" borderId="1" xfId="126" applyNumberFormat="1" applyFont="1" applyFill="1" applyBorder="1" applyAlignment="1" applyProtection="1">
      <alignment horizontal="left" vertical="center"/>
    </xf>
    <xf numFmtId="1" fontId="19" fillId="3" borderId="1" xfId="126" applyNumberFormat="1" applyFont="1" applyFill="1" applyBorder="1" applyAlignment="1" applyProtection="1">
      <alignment horizontal="right" vertical="center"/>
    </xf>
    <xf numFmtId="0" fontId="17" fillId="0" borderId="1" xfId="624" applyFill="1" applyBorder="1" applyAlignment="1">
      <alignment horizontal="left" vertical="center"/>
    </xf>
    <xf numFmtId="1" fontId="17" fillId="3" borderId="1" xfId="126" applyNumberFormat="1" applyFont="1" applyFill="1" applyBorder="1" applyAlignment="1">
      <alignment horizontal="right" vertical="center"/>
    </xf>
    <xf numFmtId="0" fontId="17" fillId="0" borderId="1" xfId="624" applyFont="1" applyFill="1" applyBorder="1" applyAlignment="1">
      <alignment horizontal="left" vertical="center"/>
    </xf>
    <xf numFmtId="0" fontId="17" fillId="0" borderId="0" xfId="126" applyFill="1"/>
    <xf numFmtId="0" fontId="19" fillId="0" borderId="0" xfId="126" applyFont="1" applyFill="1" applyAlignment="1">
      <alignment vertical="center"/>
    </xf>
    <xf numFmtId="0" fontId="31" fillId="0" borderId="0" xfId="126" applyFont="1" applyFill="1" applyAlignment="1">
      <alignment horizontal="center" vertical="center"/>
    </xf>
    <xf numFmtId="0" fontId="38" fillId="0" borderId="0" xfId="126" applyFont="1" applyFill="1"/>
    <xf numFmtId="183" fontId="17" fillId="0" borderId="0" xfId="624" applyNumberFormat="1" applyFont="1" applyFill="1" applyAlignment="1">
      <alignment horizontal="right" wrapText="1"/>
    </xf>
    <xf numFmtId="0" fontId="39" fillId="0" borderId="1" xfId="126" applyFont="1" applyFill="1" applyBorder="1" applyAlignment="1">
      <alignment horizontal="center" vertical="center"/>
    </xf>
    <xf numFmtId="0" fontId="39" fillId="0" borderId="1" xfId="126" applyNumberFormat="1" applyFont="1" applyFill="1" applyBorder="1" applyAlignment="1" applyProtection="1">
      <alignment horizontal="left" vertical="center"/>
    </xf>
    <xf numFmtId="1" fontId="19" fillId="0" borderId="1" xfId="126" applyNumberFormat="1" applyFont="1" applyFill="1" applyBorder="1" applyAlignment="1" applyProtection="1">
      <alignment horizontal="right" vertical="center"/>
    </xf>
    <xf numFmtId="180" fontId="17" fillId="0" borderId="1" xfId="695" applyNumberFormat="1" applyFont="1" applyFill="1" applyBorder="1" applyAlignment="1">
      <alignment horizontal="right" vertical="center" wrapText="1"/>
    </xf>
    <xf numFmtId="0" fontId="17" fillId="0" borderId="1" xfId="126" applyFont="1" applyFill="1" applyBorder="1" applyAlignment="1">
      <alignment horizontal="right" vertical="center"/>
    </xf>
    <xf numFmtId="0" fontId="17" fillId="0" borderId="1" xfId="126" applyFont="1" applyFill="1" applyBorder="1" applyAlignment="1">
      <alignment horizontal="right" vertical="center" wrapText="1"/>
    </xf>
    <xf numFmtId="0" fontId="17" fillId="0" borderId="0" xfId="813" applyFont="1" applyFill="1" applyAlignment="1">
      <alignment vertical="center"/>
    </xf>
    <xf numFmtId="180" fontId="17" fillId="0" borderId="0" xfId="126" applyNumberFormat="1" applyAlignment="1">
      <alignment horizontal="center"/>
    </xf>
    <xf numFmtId="0" fontId="40" fillId="0" borderId="0" xfId="813" applyFont="1" applyFill="1" applyAlignment="1">
      <alignment vertical="center"/>
    </xf>
    <xf numFmtId="179" fontId="17" fillId="0" borderId="0" xfId="813" applyNumberFormat="1" applyFont="1" applyFill="1" applyAlignment="1">
      <alignment vertical="center"/>
    </xf>
    <xf numFmtId="0" fontId="31" fillId="0" borderId="0" xfId="697" applyFont="1" applyFill="1" applyAlignment="1">
      <alignment horizontal="center" vertical="center"/>
    </xf>
    <xf numFmtId="0" fontId="38" fillId="0" borderId="0" xfId="695" applyFont="1" applyFill="1" applyAlignment="1">
      <alignment vertical="center"/>
    </xf>
    <xf numFmtId="180" fontId="41" fillId="0" borderId="0" xfId="695" applyNumberFormat="1" applyFont="1" applyFill="1" applyAlignment="1">
      <alignment horizontal="center" vertical="center"/>
    </xf>
    <xf numFmtId="0" fontId="41" fillId="0" borderId="0" xfId="695" applyFont="1" applyFill="1" applyAlignment="1">
      <alignment vertical="center"/>
    </xf>
    <xf numFmtId="183" fontId="17" fillId="0" borderId="0" xfId="624" applyNumberFormat="1" applyFont="1" applyAlignment="1">
      <alignment horizontal="right" wrapText="1"/>
    </xf>
    <xf numFmtId="0" fontId="19" fillId="0" borderId="1" xfId="769" applyFont="1" applyFill="1" applyBorder="1" applyAlignment="1">
      <alignment horizontal="center" vertical="center"/>
    </xf>
    <xf numFmtId="180" fontId="19" fillId="0" borderId="1" xfId="769" applyNumberFormat="1" applyFont="1" applyFill="1" applyBorder="1" applyAlignment="1">
      <alignment horizontal="center" vertical="center"/>
    </xf>
    <xf numFmtId="0" fontId="19" fillId="0" borderId="1" xfId="695" applyFont="1" applyFill="1" applyBorder="1" applyAlignment="1">
      <alignment horizontal="left" vertical="center"/>
    </xf>
    <xf numFmtId="180" fontId="19" fillId="0" borderId="1" xfId="769" applyNumberFormat="1" applyFont="1" applyFill="1" applyBorder="1" applyAlignment="1">
      <alignment horizontal="right" vertical="center" wrapText="1"/>
    </xf>
    <xf numFmtId="0" fontId="18" fillId="0" borderId="1" xfId="695" applyFont="1" applyBorder="1" applyAlignment="1">
      <alignment horizontal="left" vertical="center"/>
    </xf>
    <xf numFmtId="180" fontId="19" fillId="0" borderId="1" xfId="695" applyNumberFormat="1" applyFont="1" applyFill="1" applyBorder="1" applyAlignment="1">
      <alignment horizontal="right" vertical="center" wrapText="1"/>
    </xf>
    <xf numFmtId="187" fontId="18" fillId="0" borderId="1" xfId="695" applyNumberFormat="1" applyFont="1" applyBorder="1" applyAlignment="1">
      <alignment vertical="center"/>
    </xf>
    <xf numFmtId="180" fontId="19" fillId="0" borderId="1" xfId="126" applyNumberFormat="1" applyFont="1" applyBorder="1" applyAlignment="1">
      <alignment horizontal="right" vertical="center" wrapText="1"/>
    </xf>
    <xf numFmtId="187" fontId="18" fillId="0" borderId="1" xfId="695" applyNumberFormat="1" applyFont="1" applyFill="1" applyBorder="1" applyAlignment="1">
      <alignment vertical="center"/>
    </xf>
    <xf numFmtId="0" fontId="16" fillId="0" borderId="1" xfId="695" applyFont="1" applyFill="1" applyBorder="1" applyAlignment="1">
      <alignment vertical="center"/>
    </xf>
    <xf numFmtId="187" fontId="16" fillId="0" borderId="1" xfId="695" applyNumberFormat="1" applyFont="1" applyBorder="1" applyAlignment="1">
      <alignment horizontal="left" vertical="center"/>
    </xf>
    <xf numFmtId="0" fontId="19" fillId="0" borderId="1" xfId="695" applyFont="1" applyFill="1" applyBorder="1" applyAlignment="1">
      <alignment horizontal="center" vertical="center"/>
    </xf>
    <xf numFmtId="0" fontId="17" fillId="0" borderId="0" xfId="695" applyFont="1" applyFill="1" applyBorder="1" applyAlignment="1">
      <alignment horizontal="left" vertical="center"/>
    </xf>
    <xf numFmtId="0" fontId="17" fillId="0" borderId="0" xfId="0" applyFont="1" applyFill="1" applyBorder="1" applyAlignment="1">
      <alignment horizontal="center" vertical="center"/>
    </xf>
    <xf numFmtId="0" fontId="17" fillId="0" borderId="0" xfId="732">
      <alignment vertical="center"/>
    </xf>
    <xf numFmtId="0" fontId="42" fillId="0" borderId="0" xfId="0" applyFont="1" applyFill="1" applyBorder="1" applyAlignment="1">
      <alignment horizontal="center" vertical="center" wrapText="1"/>
    </xf>
    <xf numFmtId="0" fontId="42" fillId="0" borderId="0"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3" fontId="41" fillId="0" borderId="1" xfId="0" applyNumberFormat="1" applyFont="1" applyFill="1" applyBorder="1" applyAlignment="1" applyProtection="1">
      <alignment vertical="center"/>
    </xf>
    <xf numFmtId="3" fontId="26" fillId="0" borderId="1" xfId="0" applyNumberFormat="1" applyFont="1" applyFill="1" applyBorder="1" applyAlignment="1" applyProtection="1">
      <alignment vertical="center"/>
    </xf>
    <xf numFmtId="0" fontId="17" fillId="0" borderId="1" xfId="0" applyFont="1" applyFill="1" applyBorder="1" applyAlignment="1">
      <alignment horizontal="center" vertical="center"/>
    </xf>
    <xf numFmtId="0" fontId="26" fillId="0" borderId="21" xfId="0" applyFont="1" applyFill="1" applyBorder="1" applyAlignment="1">
      <alignment horizontal="left" vertical="center"/>
    </xf>
    <xf numFmtId="0" fontId="17" fillId="0" borderId="21" xfId="0" applyFont="1" applyFill="1" applyBorder="1" applyAlignment="1">
      <alignment horizontal="center" vertical="center"/>
    </xf>
    <xf numFmtId="0" fontId="17" fillId="0" borderId="1" xfId="0" applyFont="1" applyFill="1" applyBorder="1" applyAlignment="1">
      <alignment vertical="center"/>
    </xf>
    <xf numFmtId="3" fontId="41" fillId="0" borderId="23" xfId="0" applyNumberFormat="1" applyFont="1" applyFill="1" applyBorder="1" applyAlignment="1" applyProtection="1">
      <alignment vertical="center"/>
    </xf>
    <xf numFmtId="0" fontId="19" fillId="0" borderId="23" xfId="0" applyFont="1" applyFill="1" applyBorder="1" applyAlignment="1">
      <alignment horizontal="center" vertical="center"/>
    </xf>
    <xf numFmtId="0" fontId="26" fillId="0" borderId="1" xfId="0" applyFont="1" applyFill="1" applyBorder="1" applyAlignment="1">
      <alignment horizontal="left" vertical="center"/>
    </xf>
    <xf numFmtId="0" fontId="41" fillId="0" borderId="1" xfId="0" applyFont="1" applyFill="1" applyBorder="1" applyAlignment="1">
      <alignment horizontal="left" vertical="center"/>
    </xf>
    <xf numFmtId="183" fontId="17" fillId="0" borderId="0" xfId="625" applyNumberFormat="1" applyFont="1" applyAlignment="1">
      <alignment vertical="center"/>
    </xf>
    <xf numFmtId="183" fontId="17" fillId="0" borderId="0" xfId="625" applyNumberFormat="1" applyFont="1" applyFill="1" applyAlignment="1">
      <alignment vertical="center"/>
    </xf>
    <xf numFmtId="183" fontId="17" fillId="0" borderId="0" xfId="625" applyNumberFormat="1" applyFont="1"/>
    <xf numFmtId="0" fontId="43" fillId="0" borderId="0" xfId="812" applyFont="1" applyFill="1" applyAlignment="1">
      <alignment vertical="center"/>
    </xf>
    <xf numFmtId="179" fontId="17" fillId="0" borderId="0" xfId="812" applyNumberFormat="1" applyFont="1" applyFill="1" applyAlignment="1">
      <alignment vertical="center"/>
    </xf>
    <xf numFmtId="183" fontId="31" fillId="0" borderId="0" xfId="823" applyNumberFormat="1" applyFont="1" applyAlignment="1">
      <alignment horizontal="center" vertical="center"/>
    </xf>
    <xf numFmtId="183" fontId="17" fillId="0" borderId="0" xfId="625" applyNumberFormat="1" applyFont="1" applyAlignment="1">
      <alignment horizontal="right" vertical="center"/>
    </xf>
    <xf numFmtId="183" fontId="19" fillId="0" borderId="1" xfId="625" applyNumberFormat="1" applyFont="1" applyBorder="1" applyAlignment="1">
      <alignment horizontal="center" vertical="center"/>
    </xf>
    <xf numFmtId="0" fontId="19" fillId="0" borderId="1" xfId="697" applyFont="1" applyFill="1" applyBorder="1" applyAlignment="1">
      <alignment horizontal="center" vertical="center"/>
    </xf>
    <xf numFmtId="0" fontId="14" fillId="0" borderId="1" xfId="625" applyFont="1" applyFill="1" applyBorder="1" applyAlignment="1">
      <alignment horizontal="left" vertical="center" wrapText="1"/>
    </xf>
    <xf numFmtId="180" fontId="14" fillId="0" borderId="1" xfId="625" applyNumberFormat="1" applyFont="1" applyFill="1" applyBorder="1" applyAlignment="1">
      <alignment horizontal="right" vertical="center" wrapText="1"/>
    </xf>
    <xf numFmtId="180" fontId="14" fillId="0" borderId="1" xfId="625" applyNumberFormat="1" applyFont="1" applyFill="1" applyBorder="1" applyAlignment="1" applyProtection="1">
      <alignment vertical="center" wrapText="1"/>
    </xf>
    <xf numFmtId="0" fontId="17" fillId="0" borderId="1" xfId="0" applyFont="1" applyFill="1" applyBorder="1" applyAlignment="1">
      <alignment horizontal="right" vertical="center"/>
    </xf>
    <xf numFmtId="0" fontId="15" fillId="0" borderId="1" xfId="625" applyFont="1" applyBorder="1" applyAlignment="1">
      <alignment horizontal="center" vertical="center"/>
    </xf>
    <xf numFmtId="180" fontId="15" fillId="0" borderId="1" xfId="625" applyNumberFormat="1" applyFont="1" applyFill="1" applyBorder="1" applyAlignment="1" applyProtection="1">
      <alignment horizontal="right" vertical="center" wrapText="1"/>
    </xf>
    <xf numFmtId="0" fontId="0" fillId="0" borderId="0" xfId="0" applyAlignment="1">
      <alignment vertical="center"/>
    </xf>
    <xf numFmtId="0" fontId="0" fillId="0" borderId="0" xfId="0" applyAlignment="1"/>
    <xf numFmtId="180" fontId="0" fillId="0" borderId="0" xfId="0" applyNumberFormat="1" applyAlignment="1">
      <alignment horizontal="center"/>
    </xf>
    <xf numFmtId="0" fontId="43" fillId="0" borderId="0" xfId="814" applyFont="1" applyFill="1" applyAlignment="1">
      <alignment vertical="center"/>
    </xf>
    <xf numFmtId="179" fontId="17" fillId="0" borderId="0" xfId="814" applyNumberFormat="1" applyFont="1" applyFill="1" applyAlignment="1">
      <alignment vertical="center"/>
    </xf>
    <xf numFmtId="0" fontId="17" fillId="0" borderId="0" xfId="814" applyFont="1" applyFill="1" applyAlignment="1">
      <alignment vertical="center"/>
    </xf>
    <xf numFmtId="0" fontId="38" fillId="0" borderId="0" xfId="697" applyFont="1" applyFill="1" applyAlignment="1">
      <alignment vertical="center"/>
    </xf>
    <xf numFmtId="180" fontId="41" fillId="0" borderId="0" xfId="697" applyNumberFormat="1" applyFont="1" applyFill="1" applyAlignment="1">
      <alignment horizontal="center" vertical="center"/>
    </xf>
    <xf numFmtId="0" fontId="41" fillId="0" borderId="0" xfId="697" applyFont="1" applyFill="1" applyAlignment="1">
      <alignment vertical="center"/>
    </xf>
    <xf numFmtId="183" fontId="17" fillId="0" borderId="0" xfId="625" applyNumberFormat="1" applyFont="1" applyAlignment="1">
      <alignment horizontal="right" wrapText="1"/>
    </xf>
    <xf numFmtId="0" fontId="19" fillId="0" borderId="1" xfId="770" applyFont="1" applyFill="1" applyBorder="1" applyAlignment="1">
      <alignment horizontal="center" vertical="center"/>
    </xf>
    <xf numFmtId="180" fontId="19" fillId="0" borderId="1" xfId="770" applyNumberFormat="1" applyFont="1" applyFill="1" applyBorder="1" applyAlignment="1">
      <alignment horizontal="center" vertical="center"/>
    </xf>
    <xf numFmtId="0" fontId="19" fillId="0" borderId="1" xfId="697" applyFont="1" applyFill="1" applyBorder="1" applyAlignment="1">
      <alignment horizontal="left" vertical="center"/>
    </xf>
    <xf numFmtId="180" fontId="19" fillId="0" borderId="1" xfId="770" applyNumberFormat="1" applyFont="1" applyFill="1" applyBorder="1" applyAlignment="1">
      <alignment horizontal="right" vertical="center" wrapText="1"/>
    </xf>
    <xf numFmtId="0" fontId="18" fillId="0" borderId="1" xfId="697" applyFont="1" applyFill="1" applyBorder="1" applyAlignment="1">
      <alignment horizontal="left" vertical="center"/>
    </xf>
    <xf numFmtId="180" fontId="19" fillId="0" borderId="1" xfId="697" applyNumberFormat="1" applyFont="1" applyFill="1" applyBorder="1" applyAlignment="1">
      <alignment horizontal="right" vertical="center" wrapText="1"/>
    </xf>
    <xf numFmtId="0" fontId="18" fillId="0" borderId="1" xfId="697" applyFont="1" applyFill="1" applyBorder="1" applyAlignment="1">
      <alignment vertical="center"/>
    </xf>
    <xf numFmtId="187" fontId="18" fillId="0" borderId="1" xfId="697" applyNumberFormat="1" applyFont="1" applyFill="1" applyBorder="1" applyAlignment="1">
      <alignment horizontal="left" vertical="center"/>
    </xf>
    <xf numFmtId="187" fontId="18" fillId="0" borderId="1" xfId="697" applyNumberFormat="1" applyFont="1" applyFill="1" applyBorder="1" applyAlignment="1">
      <alignment vertical="center"/>
    </xf>
    <xf numFmtId="180" fontId="19" fillId="0" borderId="1" xfId="275" applyNumberFormat="1" applyFont="1" applyFill="1" applyBorder="1" applyAlignment="1">
      <alignment horizontal="right" vertical="center" wrapText="1"/>
    </xf>
    <xf numFmtId="187" fontId="16" fillId="0" borderId="1" xfId="697" applyNumberFormat="1" applyFont="1" applyFill="1" applyBorder="1" applyAlignment="1">
      <alignment horizontal="left" vertical="center"/>
    </xf>
    <xf numFmtId="180" fontId="17" fillId="0" borderId="1" xfId="697" applyNumberFormat="1" applyFont="1" applyFill="1" applyBorder="1" applyAlignment="1">
      <alignment horizontal="right" vertical="center" wrapText="1"/>
    </xf>
    <xf numFmtId="180" fontId="17" fillId="0" borderId="1" xfId="275" applyNumberFormat="1" applyFont="1" applyFill="1" applyBorder="1" applyAlignment="1">
      <alignment horizontal="right" vertical="center" wrapText="1"/>
    </xf>
    <xf numFmtId="0" fontId="17" fillId="0" borderId="1" xfId="275" applyFont="1" applyFill="1" applyBorder="1"/>
    <xf numFmtId="0" fontId="17" fillId="0" borderId="24" xfId="812" applyFont="1" applyFill="1" applyBorder="1" applyAlignment="1">
      <alignment horizontal="justify" vertical="center" wrapText="1"/>
    </xf>
    <xf numFmtId="0" fontId="17" fillId="0" borderId="0" xfId="812" applyFont="1" applyFill="1" applyBorder="1" applyAlignment="1">
      <alignment vertical="center" wrapText="1"/>
    </xf>
    <xf numFmtId="183" fontId="14" fillId="0" borderId="1" xfId="625" applyNumberFormat="1" applyFont="1" applyBorder="1" applyAlignment="1">
      <alignment horizontal="left" vertical="center" wrapText="1"/>
    </xf>
    <xf numFmtId="0" fontId="14" fillId="0" borderId="1" xfId="625" applyFont="1" applyBorder="1" applyAlignment="1">
      <alignment horizontal="left" vertical="center" wrapText="1"/>
    </xf>
    <xf numFmtId="183" fontId="14" fillId="0" borderId="1" xfId="625" applyNumberFormat="1" applyFont="1" applyBorder="1" applyAlignment="1">
      <alignment horizontal="left" vertical="center"/>
    </xf>
    <xf numFmtId="0" fontId="14" fillId="0" borderId="1" xfId="625" applyFont="1" applyBorder="1" applyAlignment="1">
      <alignment horizontal="left" vertical="center"/>
    </xf>
    <xf numFmtId="176" fontId="19" fillId="0" borderId="1" xfId="625" applyNumberFormat="1" applyFont="1" applyFill="1" applyBorder="1" applyAlignment="1">
      <alignment horizontal="center" vertical="center" wrapText="1"/>
    </xf>
    <xf numFmtId="0" fontId="19" fillId="0" borderId="1" xfId="0" applyNumberFormat="1" applyFont="1" applyFill="1" applyBorder="1" applyAlignment="1" applyProtection="1">
      <alignment vertical="center" wrapText="1"/>
    </xf>
    <xf numFmtId="0" fontId="32" fillId="0" borderId="0" xfId="625" applyFont="1" applyFill="1" applyAlignment="1">
      <alignment horizontal="center" vertical="center" wrapText="1"/>
    </xf>
    <xf numFmtId="0" fontId="32" fillId="0" borderId="0" xfId="625" applyFont="1" applyFill="1"/>
    <xf numFmtId="0" fontId="17" fillId="0" borderId="0" xfId="625" applyFont="1" applyFill="1" applyBorder="1"/>
    <xf numFmtId="0" fontId="32" fillId="0" borderId="0" xfId="625" applyFont="1" applyFill="1" applyBorder="1" applyAlignment="1">
      <alignment horizontal="center"/>
    </xf>
    <xf numFmtId="0" fontId="17" fillId="0" borderId="0" xfId="625" applyFont="1" applyFill="1"/>
    <xf numFmtId="0" fontId="17" fillId="0" borderId="0" xfId="625" applyFont="1" applyFill="1" applyAlignment="1">
      <alignment horizontal="center"/>
    </xf>
    <xf numFmtId="0" fontId="32" fillId="0" borderId="0" xfId="625" applyFont="1" applyFill="1" applyBorder="1" applyAlignment="1">
      <alignment horizontal="center" vertical="center" wrapText="1"/>
    </xf>
    <xf numFmtId="0" fontId="44" fillId="0" borderId="0" xfId="625" applyFont="1" applyFill="1" applyBorder="1" applyAlignment="1">
      <alignment horizontal="center" vertical="center" wrapText="1"/>
    </xf>
    <xf numFmtId="0" fontId="19" fillId="0" borderId="0" xfId="625" applyFont="1" applyFill="1" applyBorder="1" applyAlignment="1">
      <alignment horizontal="left" vertical="center" wrapText="1"/>
    </xf>
    <xf numFmtId="0" fontId="31" fillId="0" borderId="0" xfId="625" applyFont="1" applyFill="1" applyBorder="1" applyAlignment="1">
      <alignment horizontal="center" vertical="center"/>
    </xf>
    <xf numFmtId="0" fontId="32" fillId="0" borderId="10" xfId="625" applyFont="1" applyFill="1" applyBorder="1" applyAlignment="1">
      <alignment horizontal="center" vertical="center" wrapText="1"/>
    </xf>
    <xf numFmtId="0" fontId="32" fillId="0" borderId="0" xfId="625" applyFont="1" applyFill="1" applyAlignment="1">
      <alignment horizontal="right" vertical="center" wrapText="1"/>
    </xf>
    <xf numFmtId="0" fontId="32" fillId="0" borderId="0" xfId="625" applyFont="1" applyFill="1" applyBorder="1"/>
    <xf numFmtId="0" fontId="19" fillId="0" borderId="0" xfId="625" applyFont="1" applyFill="1" applyBorder="1" applyAlignment="1">
      <alignment horizontal="center" vertical="center" wrapText="1"/>
    </xf>
    <xf numFmtId="0" fontId="19" fillId="0" borderId="1" xfId="625" applyFont="1" applyFill="1" applyBorder="1" applyAlignment="1">
      <alignment horizontal="center" vertical="center" wrapText="1"/>
    </xf>
    <xf numFmtId="0" fontId="19" fillId="3" borderId="1" xfId="625" applyFont="1" applyFill="1" applyBorder="1" applyAlignment="1">
      <alignment horizontal="center" vertical="center" wrapText="1"/>
    </xf>
    <xf numFmtId="0" fontId="19" fillId="3" borderId="1" xfId="625" applyFont="1" applyFill="1" applyBorder="1" applyAlignment="1">
      <alignment horizontal="right" vertical="center" wrapText="1"/>
    </xf>
    <xf numFmtId="0" fontId="19" fillId="3" borderId="1" xfId="625" applyFont="1" applyFill="1" applyBorder="1" applyAlignment="1">
      <alignment horizontal="left" vertical="center" wrapText="1"/>
    </xf>
    <xf numFmtId="0" fontId="19" fillId="3" borderId="1" xfId="625" applyFont="1" applyFill="1" applyBorder="1" applyAlignment="1">
      <alignment vertical="center" wrapText="1"/>
    </xf>
    <xf numFmtId="0" fontId="45" fillId="0" borderId="0" xfId="0" applyFont="1" applyFill="1" applyAlignment="1">
      <alignment vertical="center"/>
    </xf>
    <xf numFmtId="0" fontId="46" fillId="0" borderId="0" xfId="0" applyFont="1" applyFill="1" applyAlignment="1">
      <alignment horizontal="center" vertical="center"/>
    </xf>
    <xf numFmtId="0" fontId="45" fillId="0" borderId="0" xfId="0" applyFont="1" applyFill="1" applyAlignment="1">
      <alignment horizontal="center" vertical="center"/>
    </xf>
    <xf numFmtId="49" fontId="47" fillId="0" borderId="0" xfId="0" applyNumberFormat="1" applyFont="1" applyFill="1" applyAlignment="1">
      <alignment horizontal="center" vertical="center" wrapText="1"/>
    </xf>
    <xf numFmtId="49" fontId="48" fillId="0" borderId="0" xfId="0" applyNumberFormat="1" applyFont="1" applyFill="1" applyAlignment="1">
      <alignment horizontal="right" vertical="center" wrapText="1"/>
    </xf>
    <xf numFmtId="49" fontId="49" fillId="0" borderId="25" xfId="0" applyNumberFormat="1" applyFont="1" applyFill="1" applyBorder="1" applyAlignment="1">
      <alignment horizontal="center" vertical="center" wrapText="1"/>
    </xf>
    <xf numFmtId="49" fontId="49" fillId="0" borderId="14" xfId="0" applyNumberFormat="1" applyFont="1" applyFill="1" applyBorder="1" applyAlignment="1">
      <alignment horizontal="center" vertical="center" wrapText="1"/>
    </xf>
    <xf numFmtId="49" fontId="49" fillId="0" borderId="12" xfId="0" applyNumberFormat="1" applyFont="1" applyFill="1" applyBorder="1" applyAlignment="1">
      <alignment horizontal="center" vertical="center" wrapText="1"/>
    </xf>
    <xf numFmtId="49" fontId="49" fillId="0" borderId="26" xfId="0" applyNumberFormat="1" applyFont="1" applyFill="1" applyBorder="1" applyAlignment="1">
      <alignment horizontal="center" vertical="center" wrapText="1"/>
    </xf>
    <xf numFmtId="49" fontId="49" fillId="0" borderId="4" xfId="0" applyNumberFormat="1" applyFont="1" applyFill="1" applyBorder="1" applyAlignment="1">
      <alignment horizontal="center" vertical="center" wrapText="1"/>
    </xf>
    <xf numFmtId="49" fontId="49" fillId="0" borderId="13" xfId="0" applyNumberFormat="1" applyFont="1" applyFill="1" applyBorder="1" applyAlignment="1">
      <alignment horizontal="center" vertical="center" wrapText="1"/>
    </xf>
    <xf numFmtId="49" fontId="49" fillId="0" borderId="6" xfId="0" applyNumberFormat="1" applyFont="1" applyFill="1" applyBorder="1" applyAlignment="1">
      <alignment horizontal="center" vertical="center" wrapText="1"/>
    </xf>
    <xf numFmtId="49" fontId="49" fillId="4" borderId="13" xfId="0" applyNumberFormat="1" applyFont="1" applyFill="1" applyBorder="1" applyAlignment="1">
      <alignment horizontal="center" vertical="center" wrapText="1"/>
    </xf>
    <xf numFmtId="49" fontId="49" fillId="4" borderId="13" xfId="0" applyNumberFormat="1" applyFont="1" applyFill="1" applyBorder="1" applyAlignment="1">
      <alignment horizontal="left" vertical="center" wrapText="1"/>
    </xf>
    <xf numFmtId="37" fontId="49" fillId="4" borderId="13" xfId="0" applyNumberFormat="1" applyFont="1" applyFill="1" applyBorder="1" applyAlignment="1">
      <alignment horizontal="center" vertical="center" wrapText="1"/>
    </xf>
    <xf numFmtId="0" fontId="49" fillId="5" borderId="13" xfId="0" applyFont="1" applyFill="1" applyBorder="1" applyAlignment="1">
      <alignment horizontal="center" vertical="center" wrapText="1"/>
    </xf>
    <xf numFmtId="49" fontId="49" fillId="5" borderId="13" xfId="0" applyNumberFormat="1" applyFont="1" applyFill="1" applyBorder="1" applyAlignment="1">
      <alignment horizontal="center" vertical="center" wrapText="1"/>
    </xf>
    <xf numFmtId="49" fontId="49" fillId="5" borderId="13" xfId="0" applyNumberFormat="1" applyFont="1" applyFill="1" applyBorder="1" applyAlignment="1">
      <alignment horizontal="left" vertical="center" wrapText="1"/>
    </xf>
    <xf numFmtId="37" fontId="49" fillId="5" borderId="13" xfId="0" applyNumberFormat="1" applyFont="1" applyFill="1" applyBorder="1" applyAlignment="1">
      <alignment horizontal="center" vertical="center" wrapText="1"/>
    </xf>
    <xf numFmtId="0" fontId="49" fillId="0" borderId="13" xfId="0" applyFont="1" applyFill="1" applyBorder="1" applyAlignment="1">
      <alignment horizontal="center" vertical="center" wrapText="1"/>
    </xf>
    <xf numFmtId="49" fontId="49" fillId="0" borderId="13" xfId="0" applyNumberFormat="1" applyFont="1" applyFill="1" applyBorder="1" applyAlignment="1">
      <alignment horizontal="left" vertical="center" wrapText="1"/>
    </xf>
    <xf numFmtId="37" fontId="49" fillId="0" borderId="13" xfId="0" applyNumberFormat="1" applyFont="1" applyFill="1" applyBorder="1" applyAlignment="1">
      <alignment horizontal="center" vertical="center" wrapText="1"/>
    </xf>
    <xf numFmtId="0" fontId="50" fillId="0" borderId="0" xfId="0" applyFont="1">
      <alignment vertical="center"/>
    </xf>
    <xf numFmtId="0" fontId="51" fillId="0" borderId="0" xfId="624" applyFont="1" applyAlignment="1">
      <alignment horizontal="center" vertical="center"/>
    </xf>
    <xf numFmtId="0" fontId="34" fillId="0" borderId="0" xfId="0" applyFont="1" applyAlignment="1">
      <alignment horizontal="right"/>
    </xf>
    <xf numFmtId="0" fontId="0" fillId="0" borderId="1" xfId="0" applyBorder="1">
      <alignment vertical="center"/>
    </xf>
    <xf numFmtId="0" fontId="17" fillId="0" borderId="0" xfId="624" applyAlignment="1">
      <alignment vertical="center"/>
    </xf>
    <xf numFmtId="0" fontId="33" fillId="0" borderId="0" xfId="624" applyFont="1" applyAlignment="1">
      <alignment vertical="center"/>
    </xf>
    <xf numFmtId="0" fontId="17" fillId="0" borderId="0" xfId="624" applyAlignment="1">
      <alignment horizontal="right" vertical="center"/>
    </xf>
    <xf numFmtId="0" fontId="19" fillId="0" borderId="1" xfId="413" applyFont="1" applyFill="1" applyBorder="1" applyAlignment="1">
      <alignment horizontal="center" vertical="center" wrapText="1"/>
    </xf>
    <xf numFmtId="181" fontId="19" fillId="0" borderId="1" xfId="413" applyNumberFormat="1" applyFont="1" applyFill="1" applyBorder="1" applyAlignment="1">
      <alignment horizontal="center" vertical="center" wrapText="1"/>
    </xf>
    <xf numFmtId="180" fontId="19" fillId="0" borderId="1" xfId="413" applyNumberFormat="1" applyFont="1" applyFill="1" applyBorder="1" applyAlignment="1">
      <alignment horizontal="right" vertical="center" wrapText="1"/>
    </xf>
    <xf numFmtId="0" fontId="18" fillId="0" borderId="1" xfId="413" applyFont="1" applyFill="1" applyBorder="1" applyAlignment="1">
      <alignment vertical="center"/>
    </xf>
    <xf numFmtId="180" fontId="18" fillId="0" borderId="1" xfId="413" applyNumberFormat="1" applyFont="1" applyFill="1" applyBorder="1" applyAlignment="1">
      <alignment horizontal="right" vertical="center" wrapText="1"/>
    </xf>
    <xf numFmtId="0" fontId="18" fillId="0" borderId="1" xfId="413" applyFont="1" applyFill="1" applyBorder="1" applyAlignment="1">
      <alignment horizontal="left" vertical="center"/>
    </xf>
    <xf numFmtId="49" fontId="17" fillId="0" borderId="27" xfId="413" applyNumberFormat="1" applyFont="1" applyFill="1" applyBorder="1" applyAlignment="1">
      <alignment vertical="center"/>
    </xf>
    <xf numFmtId="180" fontId="16" fillId="0" borderId="1" xfId="413" applyNumberFormat="1" applyFont="1" applyFill="1" applyBorder="1" applyAlignment="1">
      <alignment horizontal="right" vertical="center" wrapText="1"/>
    </xf>
    <xf numFmtId="49" fontId="17" fillId="0" borderId="27" xfId="413" applyNumberFormat="1" applyFont="1" applyFill="1" applyBorder="1" applyAlignment="1">
      <alignment horizontal="left" vertical="center" indent="2"/>
    </xf>
    <xf numFmtId="49" fontId="17" fillId="0" borderId="1" xfId="413" applyNumberFormat="1" applyFont="1" applyFill="1" applyBorder="1" applyAlignment="1">
      <alignment vertical="center"/>
    </xf>
    <xf numFmtId="49" fontId="17" fillId="0" borderId="1" xfId="413" applyNumberFormat="1" applyFont="1" applyFill="1" applyBorder="1" applyAlignment="1" applyProtection="1">
      <alignment horizontal="left" vertical="center" indent="2"/>
    </xf>
    <xf numFmtId="49" fontId="17" fillId="0" borderId="22" xfId="413" applyNumberFormat="1" applyFont="1" applyFill="1" applyBorder="1" applyAlignment="1" applyProtection="1">
      <alignment horizontal="left" vertical="center" indent="2"/>
    </xf>
    <xf numFmtId="0" fontId="16" fillId="0" borderId="1" xfId="413" applyFont="1" applyFill="1" applyBorder="1" applyAlignment="1">
      <alignment horizontal="left" vertical="center" indent="2"/>
    </xf>
    <xf numFmtId="0" fontId="19" fillId="0" borderId="0" xfId="0" applyFont="1" applyFill="1" applyBorder="1" applyAlignment="1">
      <alignment vertical="center"/>
    </xf>
    <xf numFmtId="0" fontId="52"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1" xfId="0" applyFont="1" applyFill="1" applyBorder="1" applyAlignment="1">
      <alignment horizontal="left" vertical="center"/>
    </xf>
    <xf numFmtId="181" fontId="32" fillId="0" borderId="1" xfId="0" applyNumberFormat="1"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1" xfId="1083" applyFont="1" applyFill="1" applyBorder="1" applyAlignment="1">
      <alignment horizontal="left" vertical="center" wrapText="1"/>
    </xf>
    <xf numFmtId="0" fontId="44" fillId="0" borderId="1" xfId="0" applyFont="1" applyFill="1" applyBorder="1" applyAlignment="1">
      <alignment horizontal="center" vertical="center"/>
    </xf>
    <xf numFmtId="0" fontId="44" fillId="0" borderId="1" xfId="0" applyFont="1" applyFill="1" applyBorder="1" applyAlignment="1">
      <alignment vertical="center"/>
    </xf>
    <xf numFmtId="0" fontId="17" fillId="0" borderId="0" xfId="733" applyFill="1"/>
    <xf numFmtId="0" fontId="17" fillId="0" borderId="0" xfId="733" applyAlignment="1">
      <alignment horizontal="center" vertical="center"/>
    </xf>
    <xf numFmtId="0" fontId="17" fillId="0" borderId="0" xfId="733"/>
    <xf numFmtId="0" fontId="19" fillId="0" borderId="0" xfId="733" applyFont="1" applyAlignment="1">
      <alignment vertical="center"/>
    </xf>
    <xf numFmtId="0" fontId="31" fillId="3" borderId="0" xfId="733" applyNumberFormat="1" applyFont="1" applyFill="1" applyAlignment="1" applyProtection="1">
      <alignment horizontal="center" vertical="center"/>
    </xf>
    <xf numFmtId="0" fontId="17" fillId="0" borderId="10" xfId="733" applyNumberFormat="1" applyFont="1" applyFill="1" applyBorder="1" applyAlignment="1" applyProtection="1">
      <alignment vertical="center"/>
    </xf>
    <xf numFmtId="0" fontId="17" fillId="0" borderId="10" xfId="733" applyNumberFormat="1" applyFont="1" applyFill="1" applyBorder="1" applyAlignment="1" applyProtection="1">
      <alignment horizontal="right"/>
    </xf>
    <xf numFmtId="0" fontId="19" fillId="0" borderId="21" xfId="733" applyNumberFormat="1" applyFont="1" applyFill="1" applyBorder="1" applyAlignment="1" applyProtection="1">
      <alignment horizontal="center" vertical="center"/>
    </xf>
    <xf numFmtId="0" fontId="19" fillId="0" borderId="24" xfId="733" applyNumberFormat="1" applyFont="1" applyFill="1" applyBorder="1" applyAlignment="1" applyProtection="1">
      <alignment horizontal="center" vertical="center"/>
    </xf>
    <xf numFmtId="0" fontId="19" fillId="0" borderId="1" xfId="733" applyNumberFormat="1" applyFont="1" applyFill="1" applyBorder="1" applyAlignment="1" applyProtection="1">
      <alignment horizontal="center" vertical="center"/>
    </xf>
    <xf numFmtId="0" fontId="19" fillId="0" borderId="28" xfId="733" applyNumberFormat="1" applyFont="1" applyFill="1" applyBorder="1" applyAlignment="1" applyProtection="1">
      <alignment horizontal="center" vertical="center"/>
    </xf>
    <xf numFmtId="0" fontId="19" fillId="0" borderId="1" xfId="733" applyNumberFormat="1" applyFont="1" applyFill="1" applyBorder="1" applyAlignment="1" applyProtection="1">
      <alignment horizontal="left" vertical="center"/>
    </xf>
    <xf numFmtId="1" fontId="19" fillId="0" borderId="1" xfId="733" applyNumberFormat="1" applyFont="1" applyFill="1" applyBorder="1" applyAlignment="1" applyProtection="1">
      <alignment horizontal="right" vertical="center"/>
    </xf>
    <xf numFmtId="3" fontId="19" fillId="0" borderId="1" xfId="733" applyNumberFormat="1" applyFont="1" applyFill="1" applyBorder="1" applyAlignment="1" applyProtection="1">
      <alignment horizontal="left" vertical="center"/>
    </xf>
    <xf numFmtId="0" fontId="17" fillId="0" borderId="1" xfId="733" applyNumberFormat="1" applyFont="1" applyFill="1" applyBorder="1" applyAlignment="1" applyProtection="1">
      <alignment horizontal="left" vertical="center"/>
    </xf>
    <xf numFmtId="1" fontId="17" fillId="0" borderId="1" xfId="733" applyNumberFormat="1" applyFont="1" applyFill="1" applyBorder="1" applyAlignment="1" applyProtection="1">
      <alignment horizontal="right" vertical="center"/>
    </xf>
    <xf numFmtId="3" fontId="17" fillId="0" borderId="1" xfId="733" applyNumberFormat="1" applyFont="1" applyFill="1" applyBorder="1" applyAlignment="1" applyProtection="1">
      <alignment horizontal="left" vertical="center"/>
    </xf>
    <xf numFmtId="1" fontId="17" fillId="0" borderId="0" xfId="733" applyNumberFormat="1" applyFill="1"/>
    <xf numFmtId="3" fontId="19" fillId="0" borderId="1" xfId="624" applyNumberFormat="1" applyFont="1" applyFill="1" applyBorder="1" applyAlignment="1" applyProtection="1">
      <alignment horizontal="left" vertical="center"/>
    </xf>
    <xf numFmtId="183" fontId="17" fillId="0" borderId="1" xfId="340" applyNumberFormat="1" applyFont="1" applyFill="1" applyBorder="1" applyAlignment="1">
      <alignment vertical="center"/>
    </xf>
    <xf numFmtId="0" fontId="17" fillId="0" borderId="1" xfId="811" applyFont="1" applyFill="1" applyBorder="1" applyAlignment="1">
      <alignment vertical="center"/>
    </xf>
    <xf numFmtId="0" fontId="0" fillId="0" borderId="1" xfId="811" applyFont="1" applyFill="1" applyBorder="1" applyAlignment="1">
      <alignment vertical="center"/>
    </xf>
    <xf numFmtId="0" fontId="19" fillId="0" borderId="1" xfId="733" applyNumberFormat="1" applyFont="1" applyFill="1" applyBorder="1" applyAlignment="1" applyProtection="1">
      <alignment vertical="center"/>
    </xf>
    <xf numFmtId="0" fontId="19" fillId="0" borderId="1" xfId="733" applyFont="1" applyFill="1" applyBorder="1" applyAlignment="1">
      <alignment horizontal="center" vertical="center"/>
    </xf>
    <xf numFmtId="180" fontId="17" fillId="0" borderId="0" xfId="0" applyNumberFormat="1" applyFont="1" applyFill="1" applyBorder="1" applyAlignment="1">
      <alignment horizontal="center" vertical="center"/>
    </xf>
    <xf numFmtId="0" fontId="53" fillId="0" borderId="0" xfId="0" applyFont="1" applyFill="1" applyBorder="1" applyAlignment="1">
      <alignment horizontal="center" vertical="center" wrapText="1"/>
    </xf>
    <xf numFmtId="0" fontId="53" fillId="0" borderId="0" xfId="0" applyFont="1" applyFill="1" applyBorder="1" applyAlignment="1">
      <alignment horizontal="center" vertical="center"/>
    </xf>
    <xf numFmtId="180" fontId="53" fillId="0" borderId="0" xfId="0" applyNumberFormat="1" applyFont="1" applyFill="1" applyBorder="1" applyAlignment="1">
      <alignment horizontal="center" vertical="center"/>
    </xf>
    <xf numFmtId="0" fontId="32" fillId="0" borderId="0" xfId="0" applyFont="1" applyFill="1" applyBorder="1" applyAlignment="1">
      <alignment horizontal="left" vertical="center"/>
    </xf>
    <xf numFmtId="180" fontId="32" fillId="0" borderId="0" xfId="0" applyNumberFormat="1" applyFont="1" applyFill="1" applyBorder="1" applyAlignment="1">
      <alignment horizontal="center" vertical="center"/>
    </xf>
    <xf numFmtId="0" fontId="32" fillId="0" borderId="0" xfId="0" applyFont="1" applyFill="1" applyBorder="1" applyAlignment="1">
      <alignment horizontal="right" vertical="center"/>
    </xf>
    <xf numFmtId="0" fontId="44" fillId="0" borderId="1"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xf>
    <xf numFmtId="180" fontId="44" fillId="0" borderId="1" xfId="0" applyNumberFormat="1" applyFont="1" applyFill="1" applyBorder="1" applyAlignment="1" applyProtection="1">
      <alignment horizontal="center" vertical="center" wrapText="1"/>
    </xf>
    <xf numFmtId="0" fontId="32" fillId="0" borderId="1" xfId="188" applyFont="1" applyFill="1" applyBorder="1" applyAlignment="1"/>
    <xf numFmtId="0" fontId="44" fillId="3" borderId="1" xfId="188" applyFont="1" applyFill="1" applyBorder="1" applyAlignment="1">
      <alignment vertical="center"/>
    </xf>
    <xf numFmtId="0" fontId="44" fillId="6" borderId="1" xfId="188" applyFont="1" applyFill="1" applyBorder="1" applyAlignment="1">
      <alignment horizontal="center" vertical="center"/>
    </xf>
    <xf numFmtId="180" fontId="44" fillId="0" borderId="1" xfId="0" applyNumberFormat="1" applyFont="1" applyFill="1" applyBorder="1" applyAlignment="1" applyProtection="1">
      <alignment horizontal="center" vertical="center"/>
    </xf>
    <xf numFmtId="0" fontId="32" fillId="3" borderId="1" xfId="188" applyFont="1" applyFill="1" applyBorder="1" applyAlignment="1">
      <alignment vertical="center"/>
    </xf>
    <xf numFmtId="0" fontId="32" fillId="6" borderId="1" xfId="188" applyFont="1" applyFill="1" applyBorder="1" applyAlignment="1">
      <alignment horizontal="center" vertical="center"/>
    </xf>
    <xf numFmtId="0" fontId="32" fillId="3" borderId="1" xfId="188" applyFont="1" applyFill="1" applyBorder="1" applyAlignment="1">
      <alignment horizontal="center" vertical="center"/>
    </xf>
    <xf numFmtId="0" fontId="32" fillId="0" borderId="1" xfId="188" applyFont="1" applyFill="1" applyBorder="1" applyAlignment="1">
      <alignment vertical="center"/>
    </xf>
    <xf numFmtId="0" fontId="32" fillId="6" borderId="1" xfId="188" applyFont="1" applyFill="1" applyBorder="1" applyAlignment="1">
      <alignment vertical="center"/>
    </xf>
    <xf numFmtId="0" fontId="44" fillId="3" borderId="1" xfId="188" applyFont="1" applyFill="1" applyBorder="1" applyAlignment="1">
      <alignment horizontal="center" vertical="center"/>
    </xf>
    <xf numFmtId="0" fontId="19" fillId="0" borderId="0" xfId="625" applyFont="1" applyAlignment="1">
      <alignment vertical="center"/>
    </xf>
    <xf numFmtId="0" fontId="17" fillId="0" borderId="0" xfId="625" applyFont="1" applyAlignment="1">
      <alignment vertical="center"/>
    </xf>
    <xf numFmtId="0" fontId="17" fillId="0" borderId="0" xfId="816" applyFont="1" applyAlignment="1"/>
    <xf numFmtId="0" fontId="17" fillId="0" borderId="0" xfId="625" applyFont="1"/>
    <xf numFmtId="0" fontId="31" fillId="0" borderId="0" xfId="625" applyFont="1" applyAlignment="1">
      <alignment horizontal="center"/>
    </xf>
    <xf numFmtId="0" fontId="17" fillId="0" borderId="0" xfId="625" applyFont="1" applyAlignment="1">
      <alignment horizontal="right" vertical="center"/>
    </xf>
    <xf numFmtId="0" fontId="19" fillId="0" borderId="21" xfId="625" applyFont="1" applyBorder="1" applyAlignment="1">
      <alignment horizontal="center" vertical="center"/>
    </xf>
    <xf numFmtId="0" fontId="19" fillId="0" borderId="1" xfId="625" applyFont="1" applyFill="1" applyBorder="1" applyAlignment="1">
      <alignment horizontal="center" vertical="center"/>
    </xf>
    <xf numFmtId="0" fontId="19" fillId="0" borderId="1" xfId="625" applyFont="1" applyFill="1" applyBorder="1" applyAlignment="1">
      <alignment vertical="center"/>
    </xf>
    <xf numFmtId="180" fontId="19" fillId="0" borderId="1" xfId="0" applyNumberFormat="1" applyFont="1" applyFill="1" applyBorder="1" applyAlignment="1">
      <alignment horizontal="right" vertical="center" wrapText="1"/>
    </xf>
    <xf numFmtId="0" fontId="17" fillId="0" borderId="1" xfId="375" applyFont="1" applyFill="1" applyBorder="1" applyAlignment="1">
      <alignment vertical="center"/>
    </xf>
    <xf numFmtId="180" fontId="17" fillId="0" borderId="1" xfId="0" applyNumberFormat="1" applyFont="1" applyFill="1" applyBorder="1" applyAlignment="1">
      <alignment horizontal="right" vertical="center" wrapText="1"/>
    </xf>
    <xf numFmtId="0" fontId="19" fillId="0" borderId="22" xfId="625" applyFont="1" applyFill="1" applyBorder="1" applyAlignment="1">
      <alignment vertical="center"/>
    </xf>
    <xf numFmtId="49" fontId="17" fillId="0" borderId="1" xfId="375" applyNumberFormat="1" applyFont="1" applyFill="1" applyBorder="1" applyAlignment="1">
      <alignment horizontal="left" vertical="center"/>
    </xf>
    <xf numFmtId="49" fontId="17" fillId="0" borderId="22" xfId="375" applyNumberFormat="1" applyFont="1" applyFill="1" applyBorder="1" applyAlignment="1">
      <alignment horizontal="left" vertical="center"/>
    </xf>
    <xf numFmtId="0" fontId="17" fillId="0" borderId="22" xfId="625" applyFont="1" applyFill="1" applyBorder="1" applyAlignment="1">
      <alignment horizontal="left" vertical="center"/>
    </xf>
    <xf numFmtId="0" fontId="19" fillId="0" borderId="22" xfId="625" applyFont="1" applyFill="1" applyBorder="1" applyAlignment="1">
      <alignment horizontal="center" vertical="center"/>
    </xf>
    <xf numFmtId="0" fontId="19" fillId="0" borderId="0" xfId="625" applyFont="1" applyBorder="1" applyAlignment="1">
      <alignment vertical="center"/>
    </xf>
    <xf numFmtId="0" fontId="19" fillId="0" borderId="24" xfId="812" applyFont="1" applyFill="1" applyBorder="1" applyAlignment="1">
      <alignment horizontal="left"/>
    </xf>
    <xf numFmtId="0" fontId="19" fillId="0" borderId="0" xfId="812" applyFont="1" applyFill="1" applyBorder="1" applyAlignment="1">
      <alignment horizontal="left"/>
    </xf>
    <xf numFmtId="180" fontId="17" fillId="0" borderId="0" xfId="625" applyNumberFormat="1" applyFont="1"/>
    <xf numFmtId="0" fontId="17" fillId="0" borderId="0" xfId="811" applyFont="1" applyFill="1"/>
    <xf numFmtId="0" fontId="17" fillId="0" borderId="0" xfId="811" applyFont="1" applyFill="1" applyAlignment="1">
      <alignment horizontal="center"/>
    </xf>
    <xf numFmtId="0" fontId="43" fillId="0" borderId="0" xfId="811" applyFont="1" applyFill="1" applyAlignment="1">
      <alignment vertical="center"/>
    </xf>
    <xf numFmtId="181" fontId="31" fillId="0" borderId="0" xfId="811" applyNumberFormat="1" applyFont="1" applyFill="1" applyBorder="1" applyAlignment="1">
      <alignment horizontal="center" vertical="center"/>
    </xf>
    <xf numFmtId="0" fontId="38" fillId="0" borderId="0" xfId="811" applyFont="1" applyFill="1" applyAlignment="1"/>
    <xf numFmtId="0" fontId="38" fillId="0" borderId="0" xfId="811" applyFont="1" applyFill="1" applyAlignment="1">
      <alignment horizontal="center"/>
    </xf>
    <xf numFmtId="176" fontId="17" fillId="0" borderId="0" xfId="0" applyNumberFormat="1" applyFont="1" applyAlignment="1">
      <alignment horizontal="right" vertical="center" wrapText="1"/>
    </xf>
    <xf numFmtId="0" fontId="19" fillId="0" borderId="21" xfId="126" applyNumberFormat="1" applyFont="1" applyFill="1" applyBorder="1" applyAlignment="1" applyProtection="1">
      <alignment horizontal="center" vertical="center"/>
    </xf>
    <xf numFmtId="0" fontId="19" fillId="0" borderId="24" xfId="126" applyNumberFormat="1" applyFont="1" applyFill="1" applyBorder="1" applyAlignment="1" applyProtection="1">
      <alignment horizontal="center" vertical="center"/>
    </xf>
    <xf numFmtId="0" fontId="19" fillId="0" borderId="1" xfId="126" applyNumberFormat="1" applyFont="1" applyFill="1" applyBorder="1" applyAlignment="1" applyProtection="1">
      <alignment horizontal="center" vertical="center"/>
    </xf>
    <xf numFmtId="0" fontId="19" fillId="0" borderId="1" xfId="126" applyNumberFormat="1" applyFont="1" applyFill="1" applyBorder="1" applyAlignment="1" applyProtection="1">
      <alignment horizontal="left" vertical="center"/>
    </xf>
    <xf numFmtId="184" fontId="19" fillId="0" borderId="1" xfId="813" applyNumberFormat="1" applyFont="1" applyFill="1" applyBorder="1" applyAlignment="1">
      <alignment horizontal="right" vertical="center" wrapText="1"/>
    </xf>
    <xf numFmtId="179" fontId="19" fillId="0" borderId="1" xfId="126" applyNumberFormat="1" applyFont="1" applyFill="1" applyBorder="1" applyAlignment="1" applyProtection="1">
      <alignment horizontal="left" vertical="center"/>
    </xf>
    <xf numFmtId="0" fontId="17" fillId="0" borderId="1" xfId="126" applyNumberFormat="1" applyFont="1" applyFill="1" applyBorder="1" applyAlignment="1" applyProtection="1">
      <alignment horizontal="left" vertical="center"/>
    </xf>
    <xf numFmtId="184" fontId="17" fillId="0" borderId="1" xfId="813" applyNumberFormat="1" applyFont="1" applyFill="1" applyBorder="1" applyAlignment="1">
      <alignment horizontal="right" vertical="center" wrapText="1"/>
    </xf>
    <xf numFmtId="179" fontId="17" fillId="0" borderId="1" xfId="126" applyNumberFormat="1" applyFont="1" applyFill="1" applyBorder="1" applyAlignment="1" applyProtection="1">
      <alignment horizontal="left" vertical="center"/>
    </xf>
    <xf numFmtId="179" fontId="19" fillId="0" borderId="1" xfId="126" applyNumberFormat="1" applyFont="1" applyFill="1" applyBorder="1" applyAlignment="1" applyProtection="1">
      <alignment vertical="center"/>
    </xf>
    <xf numFmtId="180" fontId="19" fillId="0" borderId="1" xfId="813" applyNumberFormat="1" applyFont="1" applyFill="1" applyBorder="1" applyAlignment="1">
      <alignment horizontal="right" vertical="center" wrapText="1"/>
    </xf>
    <xf numFmtId="0" fontId="19" fillId="0" borderId="1" xfId="624" applyNumberFormat="1" applyFont="1" applyFill="1" applyBorder="1" applyAlignment="1" applyProtection="1">
      <alignment horizontal="left" vertical="center"/>
    </xf>
    <xf numFmtId="183" fontId="17" fillId="0" borderId="15" xfId="340" applyNumberFormat="1" applyFont="1" applyFill="1" applyBorder="1" applyAlignment="1">
      <alignment vertical="center"/>
    </xf>
    <xf numFmtId="0" fontId="17" fillId="0" borderId="0" xfId="126" applyFont="1" applyFill="1"/>
    <xf numFmtId="0" fontId="19" fillId="0" borderId="1" xfId="126" applyFont="1" applyFill="1" applyBorder="1" applyAlignment="1">
      <alignment horizontal="center" vertical="center"/>
    </xf>
    <xf numFmtId="179" fontId="19" fillId="0" borderId="1" xfId="126" applyNumberFormat="1" applyFont="1" applyFill="1" applyBorder="1" applyAlignment="1">
      <alignment horizontal="center" vertical="center"/>
    </xf>
    <xf numFmtId="0" fontId="17" fillId="0" borderId="0" xfId="811" applyFont="1" applyFill="1" applyAlignment="1">
      <alignment horizontal="right" vertical="center"/>
    </xf>
    <xf numFmtId="0" fontId="54" fillId="0" borderId="0" xfId="0" applyFont="1">
      <alignment vertical="center"/>
    </xf>
    <xf numFmtId="0" fontId="51" fillId="0" borderId="0" xfId="0" applyFont="1" applyAlignment="1">
      <alignment horizontal="center" vertical="center"/>
    </xf>
    <xf numFmtId="0" fontId="0" fillId="0" borderId="0" xfId="0" applyBorder="1">
      <alignment vertical="center"/>
    </xf>
    <xf numFmtId="0" fontId="34" fillId="0" borderId="0" xfId="0" applyFont="1" applyBorder="1" applyAlignment="1">
      <alignment horizontal="right" vertical="center"/>
    </xf>
    <xf numFmtId="0" fontId="55" fillId="0" borderId="1" xfId="0" applyFont="1" applyBorder="1" applyAlignment="1">
      <alignment horizontal="center" vertical="center"/>
    </xf>
    <xf numFmtId="0" fontId="55" fillId="0" borderId="1" xfId="0" applyFont="1" applyBorder="1" applyAlignment="1">
      <alignment horizontal="center" vertical="center" wrapText="1"/>
    </xf>
    <xf numFmtId="0" fontId="30" fillId="0" borderId="1" xfId="624" applyFont="1" applyFill="1" applyBorder="1" applyAlignment="1" applyProtection="1">
      <alignment vertical="center"/>
      <protection locked="0"/>
    </xf>
    <xf numFmtId="0" fontId="19" fillId="0" borderId="1" xfId="771" applyNumberFormat="1" applyFont="1" applyBorder="1" applyAlignment="1">
      <alignment horizontal="right" vertical="center"/>
    </xf>
    <xf numFmtId="0" fontId="34" fillId="0" borderId="1" xfId="771" applyNumberFormat="1" applyFont="1" applyBorder="1" applyAlignment="1">
      <alignment horizontal="right" vertical="center"/>
    </xf>
    <xf numFmtId="180" fontId="30" fillId="0" borderId="1" xfId="624" applyNumberFormat="1" applyFont="1" applyFill="1" applyBorder="1" applyAlignment="1" applyProtection="1">
      <alignment vertical="center"/>
      <protection locked="0"/>
    </xf>
    <xf numFmtId="0" fontId="30" fillId="0" borderId="1" xfId="824" applyNumberFormat="1" applyFont="1" applyFill="1" applyBorder="1" applyAlignment="1" applyProtection="1">
      <alignment vertical="center"/>
    </xf>
    <xf numFmtId="0" fontId="56" fillId="0" borderId="1" xfId="824" applyNumberFormat="1" applyFont="1" applyFill="1" applyBorder="1" applyAlignment="1" applyProtection="1">
      <alignment vertical="center"/>
    </xf>
    <xf numFmtId="0" fontId="39" fillId="0" borderId="1" xfId="624" applyFont="1" applyFill="1" applyBorder="1" applyAlignment="1">
      <alignment horizontal="center" vertical="center"/>
    </xf>
    <xf numFmtId="0" fontId="57" fillId="0" borderId="0" xfId="0" applyFont="1">
      <alignment vertical="center"/>
    </xf>
    <xf numFmtId="0" fontId="31" fillId="0" borderId="0" xfId="625" applyFont="1" applyAlignment="1">
      <alignment horizontal="center" vertical="center"/>
    </xf>
    <xf numFmtId="0" fontId="19" fillId="0" borderId="1" xfId="0" applyFont="1" applyFill="1" applyBorder="1" applyAlignment="1">
      <alignment vertical="center"/>
    </xf>
    <xf numFmtId="0" fontId="17" fillId="0" borderId="1" xfId="0" applyFont="1" applyFill="1" applyBorder="1" applyAlignment="1">
      <alignment horizontal="left" vertical="center"/>
    </xf>
    <xf numFmtId="0" fontId="58" fillId="0" borderId="1" xfId="0" applyFont="1" applyBorder="1" applyAlignment="1">
      <alignment horizontal="center" vertical="center"/>
    </xf>
    <xf numFmtId="0" fontId="59"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Fill="1" applyBorder="1" applyAlignment="1">
      <alignment horizontal="center" vertical="center"/>
    </xf>
  </cellXfs>
  <cellStyles count="1092">
    <cellStyle name="常规" xfId="0" builtinId="0"/>
    <cellStyle name="0,0_x000d_&#10;NA_x000d_&#10;_2017年省对市(州)税收返还和转移支付预算" xfId="1"/>
    <cellStyle name="好_促进扩大信贷增量_四川省2017年省对市（州）税收返还和转移支付分地区预算（草案）--社保处" xfId="2"/>
    <cellStyle name="货币[0]" xfId="3" builtinId="7"/>
    <cellStyle name="好_4" xfId="4"/>
    <cellStyle name="输入" xfId="5" builtinId="20"/>
    <cellStyle name="20% - 强调文字颜色 3" xfId="6" builtinId="38"/>
    <cellStyle name="货币" xfId="7" builtinId="4"/>
    <cellStyle name="差_Sheet19" xfId="8"/>
    <cellStyle name="差_Sheet14_四川省2017年省对市（州）税收返还和转移支付分地区预算（草案）--社保处" xfId="9"/>
    <cellStyle name="差_2015直接融资汇总表 2 2_2017年省对市(州)税收返还和转移支付预算" xfId="10"/>
    <cellStyle name="20% - Accent1_2016年四川省省级一般公共预算支出执行情况表" xfId="11"/>
    <cellStyle name="千位分隔[0]" xfId="12" builtinId="6"/>
    <cellStyle name="差" xfId="13" builtinId="27"/>
    <cellStyle name="差_Sheet16_四川省2017年省对市（州）税收返还和转移支付分地区预算（草案）--社保处" xfId="14"/>
    <cellStyle name="好_2-46_四川省2017年省对市（州）税收返还和转移支付分地区预算（草案）--社保处" xfId="15"/>
    <cellStyle name="常规 26 2" xfId="16"/>
    <cellStyle name="常规 31 2" xfId="17"/>
    <cellStyle name="40% - 强调文字颜色 3" xfId="18" builtinId="39"/>
    <cellStyle name="Input 2" xfId="19"/>
    <cellStyle name="千位分隔" xfId="20" builtinId="3"/>
    <cellStyle name="60% - 强调文字颜色 3" xfId="21" builtinId="40"/>
    <cellStyle name="超链接" xfId="22" builtinId="8"/>
    <cellStyle name="百分比" xfId="23" builtinId="5"/>
    <cellStyle name="Calculation_2016年全省及省级财政收支执行及2017年预算草案表（20161206，预审自用稿）" xfId="24"/>
    <cellStyle name="60% - 强调文字颜色 4 2 2 2" xfId="25"/>
    <cellStyle name="差_4-14" xfId="26"/>
    <cellStyle name="常规 17 4_2016年四川省省级一般公共预算支出执行情况表" xfId="27"/>
    <cellStyle name="已访问的超链接" xfId="28" builtinId="9"/>
    <cellStyle name="差_促进扩大信贷增量 3" xfId="29"/>
    <cellStyle name="注释" xfId="30" builtinId="10"/>
    <cellStyle name="60% - 强调文字颜色 2" xfId="31" builtinId="36"/>
    <cellStyle name="标题 4" xfId="32" builtinId="19"/>
    <cellStyle name="60% - 强调文字颜色 1 2 2_2017年省对市(州)税收返还和转移支付预算" xfId="33"/>
    <cellStyle name="差_Sheet14" xfId="34"/>
    <cellStyle name="警告文本" xfId="35" builtinId="11"/>
    <cellStyle name="60% - 强调文字颜色 2 2 2" xfId="36"/>
    <cellStyle name="强调文字颜色 1 2 3" xfId="37"/>
    <cellStyle name="Note_2016年全省及省级财政收支执行及2017年预算草案表（20161206，预审自用稿）" xfId="38"/>
    <cellStyle name="标题" xfId="39" builtinId="15"/>
    <cellStyle name="解释性文本" xfId="40" builtinId="53"/>
    <cellStyle name="标题 1" xfId="41" builtinId="16"/>
    <cellStyle name="常规 2 3 2_2017年省对市(州)税收返还和转移支付预算" xfId="42"/>
    <cellStyle name="百分比 4" xfId="43"/>
    <cellStyle name="60% - 强调文字颜色 2 2 2 2" xfId="44"/>
    <cellStyle name="标题 2" xfId="45" builtinId="17"/>
    <cellStyle name="Accent6 2" xfId="46"/>
    <cellStyle name="60% - 强调文字颜色 1" xfId="47" builtinId="32"/>
    <cellStyle name="60% - 强调文字颜色 2 2 2 3" xfId="48"/>
    <cellStyle name="标题 3" xfId="49" builtinId="18"/>
    <cellStyle name="60% - 强调文字颜色 4" xfId="50" builtinId="44"/>
    <cellStyle name="输出" xfId="51" builtinId="21"/>
    <cellStyle name="Input" xfId="52"/>
    <cellStyle name="计算" xfId="53" builtinId="22"/>
    <cellStyle name="40% - 强调文字颜色 4 2" xfId="54"/>
    <cellStyle name="检查单元格" xfId="55" builtinId="23"/>
    <cellStyle name="20% - 强调文字颜色 6" xfId="56" builtinId="50"/>
    <cellStyle name="强调文字颜色 2" xfId="57" builtinId="33"/>
    <cellStyle name="链接单元格" xfId="58" builtinId="24"/>
    <cellStyle name="60% - 强调文字颜色 4 2 3" xfId="59"/>
    <cellStyle name="汇总" xfId="60" builtinId="25"/>
    <cellStyle name="好" xfId="61" builtinId="26"/>
    <cellStyle name="20% - Accent3 2" xfId="62"/>
    <cellStyle name="Heading 3" xfId="63"/>
    <cellStyle name="适中" xfId="64" builtinId="28"/>
    <cellStyle name="20% - 强调文字颜色 5" xfId="65" builtinId="46"/>
    <cellStyle name="强调文字颜色 1" xfId="66" builtinId="29"/>
    <cellStyle name="20% - 强调文字颜色 1" xfId="67" builtinId="30"/>
    <cellStyle name="40% - 强调文字颜色 1" xfId="68" builtinId="31"/>
    <cellStyle name="常规 47 2 3" xfId="69"/>
    <cellStyle name="差_5-农村教师周转房建设" xfId="70"/>
    <cellStyle name="20% - 强调文字颜色 2" xfId="71" builtinId="34"/>
    <cellStyle name="40% - 强调文字颜色 2" xfId="72" builtinId="35"/>
    <cellStyle name="40% - Accent1_2016年四川省省级一般公共预算支出执行情况表" xfId="73"/>
    <cellStyle name="强调文字颜色 3" xfId="74" builtinId="37"/>
    <cellStyle name="强调文字颜色 4" xfId="75" builtinId="41"/>
    <cellStyle name="20% - 强调文字颜色 4" xfId="76" builtinId="42"/>
    <cellStyle name="40% - 强调文字颜色 4" xfId="77" builtinId="43"/>
    <cellStyle name="差_汇总_2 2_2017年省对市(州)税收返还和转移支付预算" xfId="78"/>
    <cellStyle name="强调文字颜色 5" xfId="79" builtinId="45"/>
    <cellStyle name="40% - 强调文字颜色 5" xfId="80" builtinId="47"/>
    <cellStyle name="好_Sheet19_四川省2017年省对市（州）税收返还和转移支付分地区预算（草案）--社保处" xfId="81"/>
    <cellStyle name="60% - 强调文字颜色 5 2 2 2" xfId="82"/>
    <cellStyle name="60% - 强调文字颜色 5" xfId="83" builtinId="48"/>
    <cellStyle name="强调文字颜色 6" xfId="84" builtinId="49"/>
    <cellStyle name="适中 2" xfId="85"/>
    <cellStyle name="60% - 强调文字颜色 5 2 2 3" xfId="86"/>
    <cellStyle name="Heading 3 2" xfId="87"/>
    <cellStyle name="好_2015财金互动汇总（加人行、补成都） 4" xfId="88"/>
    <cellStyle name="差_2-62_四川省2017年省对市（州）税收返还和转移支付分地区预算（草案）--社保处" xfId="89"/>
    <cellStyle name="40% - 强调文字颜色 6" xfId="90" builtinId="51"/>
    <cellStyle name="差_2015直接融资汇总表 2" xfId="91"/>
    <cellStyle name="60% - 强调文字颜色 6" xfId="92" builtinId="52"/>
    <cellStyle name="_ET_STYLE_NoName_00_" xfId="93"/>
    <cellStyle name="千位分隔 3 2" xfId="94"/>
    <cellStyle name="标题 4 2 2" xfId="95"/>
    <cellStyle name="差_博物馆纪念馆逐步免费开放补助资金" xfId="96"/>
    <cellStyle name="20% - Accent2_2016年四川省省级一般公共预算支出执行情况表" xfId="97"/>
    <cellStyle name="强调文字颜色 1 2 2_2017年省对市(州)税收返还和转移支付预算" xfId="98"/>
    <cellStyle name="60% - 强调文字颜色 3 2_四川省2017年省对市（州）税收返还和转移支付分地区预算（草案）--社保处" xfId="99"/>
    <cellStyle name="0,0_x000d_&#10;NA_x000d_&#10; 4" xfId="100"/>
    <cellStyle name="20% - Accent2 2" xfId="101"/>
    <cellStyle name="60% - 强调文字颜色 3 2 2 2" xfId="102"/>
    <cellStyle name="差_“三区”文化人才专项资金" xfId="103"/>
    <cellStyle name="0,0_x000d_&#10;NA_x000d_&#10; 3" xfId="104"/>
    <cellStyle name="差_4-农村义教“营养改善计划”" xfId="105"/>
    <cellStyle name="强调文字颜色 2 2 3" xfId="106"/>
    <cellStyle name="20% - Accent2" xfId="107"/>
    <cellStyle name="差_4-24" xfId="108"/>
    <cellStyle name="60% - 强调文字颜色 3 2 2" xfId="109"/>
    <cellStyle name="差_8 2017年省对市（州）税收返还和转移支付预算分地区情况表（民族事业发展资金）(1)" xfId="110"/>
    <cellStyle name="20% - Accent3" xfId="111"/>
    <cellStyle name="60% - 强调文字颜色 3 2 3" xfId="112"/>
    <cellStyle name="差_4-30" xfId="113"/>
    <cellStyle name="强调文字颜色 2 2 2 2" xfId="114"/>
    <cellStyle name="20% - Accent1 2" xfId="115"/>
    <cellStyle name="0,0_x000d_&#10;NA_x000d_&#10; 2" xfId="116"/>
    <cellStyle name="强调文字颜色 2 2 2" xfId="117"/>
    <cellStyle name="20% - Accent1" xfId="118"/>
    <cellStyle name="0,0_x000d_&#10;NA_x000d_&#10;" xfId="119"/>
    <cellStyle name="20% - 强调文字颜色 3 2 2 3" xfId="120"/>
    <cellStyle name="差_四川省2017年省对市（州）税收返还和转移支付分地区预算（草案）--行政政法处" xfId="121"/>
    <cellStyle name="差_4-23" xfId="122"/>
    <cellStyle name="0,0_x000d_&#10;NA_x000d_&#10; 2 2" xfId="123"/>
    <cellStyle name="40% - 强调文字颜色 3 2 2_2017年省对市(州)税收返还和转移支付预算" xfId="124"/>
    <cellStyle name="0,0_x000d_&#10;NA_x000d_&#10; 2 3" xfId="125"/>
    <cellStyle name="常规 26 2 2" xfId="126"/>
    <cellStyle name="40% - 强调文字颜色 3 2" xfId="127"/>
    <cellStyle name="0,0_x000d_&#10;NA_x000d_&#10; 2_2017年省对市(州)税收返还和转移支付预算" xfId="128"/>
    <cellStyle name="20% - Accent3_2016年四川省省级一般公共预算支出执行情况表" xfId="129"/>
    <cellStyle name="Explanatory Text" xfId="130"/>
    <cellStyle name="Linked Cell_2016年全省及省级财政收支执行及2017年预算草案表（20161206，预审自用稿）" xfId="131"/>
    <cellStyle name="20% - Accent4" xfId="132"/>
    <cellStyle name="差_4-31" xfId="133"/>
    <cellStyle name="20% - Accent4 2" xfId="134"/>
    <cellStyle name="20% - Accent4_2016年四川省省级一般公共预算支出执行情况表" xfId="135"/>
    <cellStyle name="20% - Accent5" xfId="136"/>
    <cellStyle name="20% - Accent5 2" xfId="137"/>
    <cellStyle name="40% - Accent2_2016年四川省省级一般公共预算支出执行情况表" xfId="138"/>
    <cellStyle name="差_25 消防部队大型装备建设补助经费" xfId="139"/>
    <cellStyle name="20% - Accent5_2016年四川省省级一般公共预算支出执行情况表" xfId="140"/>
    <cellStyle name="差_汇总 2_四川省2017年省对市（州）税收返还和转移支付分地区预算（草案）--社保处" xfId="141"/>
    <cellStyle name="20% - Accent6" xfId="142"/>
    <cellStyle name="差_2-义务教育经费保障机制改革" xfId="143"/>
    <cellStyle name="20% - Accent6 2" xfId="144"/>
    <cellStyle name="20% - Accent6_2016年四川省省级一般公共预算支出执行情况表" xfId="145"/>
    <cellStyle name="Accent3 2" xfId="146"/>
    <cellStyle name="20% - 强调文字颜色 1 2" xfId="147"/>
    <cellStyle name="20% - 强调文字颜色 1 2 2" xfId="148"/>
    <cellStyle name="Note" xfId="149"/>
    <cellStyle name="20% - 强调文字颜色 1 2 2 2" xfId="150"/>
    <cellStyle name="Note 2" xfId="151"/>
    <cellStyle name="标题 5" xfId="152"/>
    <cellStyle name="20% - 强调文字颜色 1 2 2 3" xfId="153"/>
    <cellStyle name="差_1-政策性保险财政补助资金" xfId="154"/>
    <cellStyle name="20% - 强调文字颜色 1 2 2_2017年省对市(州)税收返还和转移支付预算" xfId="155"/>
    <cellStyle name="20% - 强调文字颜色 1 2 3" xfId="156"/>
    <cellStyle name="40% - 强调文字颜色 2 2" xfId="157"/>
    <cellStyle name="好_促进扩大信贷增量 3_四川省2017年省对市（州）税收返还和转移支付分地区预算（草案）--社保处" xfId="158"/>
    <cellStyle name="标题 5 2_2017年省对市(州)税收返还和转移支付预算" xfId="159"/>
    <cellStyle name="20% - 强调文字颜色 1 2_四川省2017年省对市（州）税收返还和转移支付分地区预算（草案）--社保处" xfId="160"/>
    <cellStyle name="差_2015直接融资汇总表" xfId="161"/>
    <cellStyle name="20% - 强调文字颜色 2 2" xfId="162"/>
    <cellStyle name="差_10-扶持民族地区教育发展" xfId="163"/>
    <cellStyle name="20% - 强调文字颜色 2 2 2" xfId="164"/>
    <cellStyle name="20% - 强调文字颜色 2 2 2 2" xfId="165"/>
    <cellStyle name="Input_2016年全省及省级财政收支执行及2017年预算草案表（20161206，预审自用稿）" xfId="166"/>
    <cellStyle name="差_3-创业担保贷款贴息及奖补" xfId="167"/>
    <cellStyle name="20% - 强调文字颜色 2 2 2 3" xfId="168"/>
    <cellStyle name="40% - Accent4 2" xfId="169"/>
    <cellStyle name="20% - 强调文字颜色 2 2 2_2017年省对市(州)税收返还和转移支付预算" xfId="170"/>
    <cellStyle name="20% - 强调文字颜色 2 2 3" xfId="171"/>
    <cellStyle name="20% - 强调文字颜色 2 2_四川省2017年省对市（州）税收返还和转移支付分地区预算（草案）--社保处" xfId="172"/>
    <cellStyle name="20% - 强调文字颜色 3 2" xfId="173"/>
    <cellStyle name="Heading 2" xfId="174"/>
    <cellStyle name="好_2-59_四川省2017年省对市（州）税收返还和转移支付分地区预算（草案）--社保处" xfId="175"/>
    <cellStyle name="差_Sheet29_四川省2017年省对市（州）税收返还和转移支付分地区预算（草案）--社保处" xfId="176"/>
    <cellStyle name="20% - 强调文字颜色 3 2 2" xfId="177"/>
    <cellStyle name="强调文字颜色 4 2 2 3" xfId="178"/>
    <cellStyle name="Heading 2 2" xfId="179"/>
    <cellStyle name="20% - 强调文字颜色 3 2 2 2" xfId="180"/>
    <cellStyle name="差_4-22" xfId="181"/>
    <cellStyle name="20% - 强调文字颜色 3 2 2_2017年省对市(州)税收返还和转移支付预算" xfId="182"/>
    <cellStyle name="差_Sheet7" xfId="183"/>
    <cellStyle name="20% - 强调文字颜色 3 2 3" xfId="184"/>
    <cellStyle name="20% - 强调文字颜色 3 2_四川省2017年省对市（州）税收返还和转移支付分地区预算（草案）--社保处" xfId="185"/>
    <cellStyle name="20% - 强调文字颜色 4 2" xfId="186"/>
    <cellStyle name="差_6" xfId="187"/>
    <cellStyle name="常规 3 2" xfId="188"/>
    <cellStyle name="40% - 强调文字颜色 5 2 2_2017年省对市(州)税收返还和转移支付预算" xfId="189"/>
    <cellStyle name="20% - 强调文字颜色 4 2 2" xfId="190"/>
    <cellStyle name="差_2016年四川省省级一般公共预算支出执行情况表" xfId="191"/>
    <cellStyle name="20% - 强调文字颜色 4 2 2 2" xfId="192"/>
    <cellStyle name="20% - 强调文字颜色 4 2 2 3" xfId="193"/>
    <cellStyle name="20% - 强调文字颜色 4 2 2_2017年省对市(州)税收返还和转移支付预算" xfId="194"/>
    <cellStyle name="标题 5 2" xfId="195"/>
    <cellStyle name="20% - 强调文字颜色 4 2 3" xfId="196"/>
    <cellStyle name="差_7-中等职业教育发展专项经费" xfId="197"/>
    <cellStyle name="20% - 强调文字颜色 4 2_四川省2017年省对市（州）税收返还和转移支付分地区预算（草案）--社保处" xfId="198"/>
    <cellStyle name="40% - 强调文字颜色 4 2 3" xfId="199"/>
    <cellStyle name="20% - 强调文字颜色 5 2" xfId="200"/>
    <cellStyle name="20% - 强调文字颜色 5 2 2" xfId="201"/>
    <cellStyle name="20% - 强调文字颜色 5 2 2 2" xfId="202"/>
    <cellStyle name="20% - 强调文字颜色 5 2 2 3" xfId="203"/>
    <cellStyle name="Accent5 2" xfId="204"/>
    <cellStyle name="差_促进扩大信贷增量 2 2_2017年省对市(州)税收返还和转移支付预算" xfId="205"/>
    <cellStyle name="20% - 强调文字颜色 5 2 2_2017年省对市(州)税收返还和转移支付预算" xfId="206"/>
    <cellStyle name="好_5-中央财政统借统还外债项目资金" xfId="207"/>
    <cellStyle name="20% - 强调文字颜色 5 2 3" xfId="208"/>
    <cellStyle name="差_2-46_四川省2017年省对市（州）税收返还和转移支付分地区预算（草案）--社保处" xfId="209"/>
    <cellStyle name="20% - 强调文字颜色 5 2_四川省2017年省对市（州）税收返还和转移支付分地区预算（草案）--社保处" xfId="210"/>
    <cellStyle name="差_汇总 2" xfId="211"/>
    <cellStyle name="20% - 强调文字颜色 6 2" xfId="212"/>
    <cellStyle name="差_2015直接融资汇总表 3_2017年省对市(州)税收返还和转移支付预算" xfId="213"/>
    <cellStyle name="20% - 强调文字颜色 6 2 2" xfId="214"/>
    <cellStyle name="输入 2 2 3" xfId="215"/>
    <cellStyle name="差_9 2017年省对市（州）税收返还和转移支付预算分地区情况表（全省工商行政管理专项经费）(1)" xfId="216"/>
    <cellStyle name="20% - 强调文字颜色 6 2 2 2" xfId="217"/>
    <cellStyle name="差_2-58" xfId="218"/>
    <cellStyle name="20% - 强调文字颜色 6 2 2 3" xfId="219"/>
    <cellStyle name="差_2-59" xfId="220"/>
    <cellStyle name="20% - 强调文字颜色 6 2 2_2017年省对市(州)税收返还和转移支付预算" xfId="221"/>
    <cellStyle name="差 2 2 2" xfId="222"/>
    <cellStyle name="20% - 强调文字颜色 6 2 3" xfId="223"/>
    <cellStyle name="差_汇总_1 2 2_2017年省对市(州)税收返还和转移支付预算" xfId="224"/>
    <cellStyle name="20% - 强调文字颜色 6 2_四川省2017年省对市（州）税收返还和转移支付分地区预算（草案）--社保处" xfId="225"/>
    <cellStyle name="千位分隔 3 2 3" xfId="226"/>
    <cellStyle name="标题 4 2 2 3" xfId="227"/>
    <cellStyle name="40% - Accent1" xfId="228"/>
    <cellStyle name="标题 3 2 2 3" xfId="229"/>
    <cellStyle name="40% - Accent1 2" xfId="230"/>
    <cellStyle name="40% - Accent2" xfId="231"/>
    <cellStyle name="40% - Accent2 2" xfId="232"/>
    <cellStyle name="差_5-中央财政统借统还外债项目资金" xfId="233"/>
    <cellStyle name="40% - Accent3" xfId="234"/>
    <cellStyle name="40% - Accent3 2" xfId="235"/>
    <cellStyle name="40% - Accent3_2016年四川省省级一般公共预算支出执行情况表" xfId="236"/>
    <cellStyle name="标题 3 2 2" xfId="237"/>
    <cellStyle name="差_汇总_1 2_2017年省对市(州)税收返还和转移支付预算" xfId="238"/>
    <cellStyle name="40% - Accent4" xfId="239"/>
    <cellStyle name="40% - Accent4_2016年四川省省级一般公共预算支出执行情况表" xfId="240"/>
    <cellStyle name="差_2017年省对市(州)税收返还和转移支付预算" xfId="241"/>
    <cellStyle name="警告文本 2" xfId="242"/>
    <cellStyle name="40% - Accent5" xfId="243"/>
    <cellStyle name="警告文本 2 2" xfId="244"/>
    <cellStyle name="40% - Accent5 2" xfId="245"/>
    <cellStyle name="差_7 2017年省对市（州）税收返还和转移支付预算分地区情况表（省级旅游发展资金）(1)" xfId="246"/>
    <cellStyle name="40% - Accent5_2016年四川省省级一般公共预算支出执行情况表" xfId="247"/>
    <cellStyle name="差_27 妇女儿童事业发展专项资金" xfId="248"/>
    <cellStyle name="40% - Accent6" xfId="249"/>
    <cellStyle name="差_汇总_2017年省对市(州)税收返还和转移支付预算" xfId="250"/>
    <cellStyle name="40% - Accent6 2" xfId="251"/>
    <cellStyle name="40% - Accent6_2016年四川省省级一般公共预算支出执行情况表" xfId="252"/>
    <cellStyle name="标题 5 2 3" xfId="253"/>
    <cellStyle name="40% - 强调文字颜色 1 2" xfId="254"/>
    <cellStyle name="40% - 强调文字颜色 1 2 2" xfId="255"/>
    <cellStyle name="40% - 强调文字颜色 6 2 2 3" xfId="256"/>
    <cellStyle name="40% - 强调文字颜色 1 2 2 2" xfId="257"/>
    <cellStyle name="40% - 强调文字颜色 1 2 2 3" xfId="258"/>
    <cellStyle name="40% - 强调文字颜色 1 2 2_2017年省对市(州)税收返还和转移支付预算" xfId="259"/>
    <cellStyle name="差_2017年省对市（州）税收返还和转移支付预算分地区情况表（华侨事务补助）(1)_四川省2017年省对市（州）税收返还和转移支付分地区预算（草案）--社保处" xfId="260"/>
    <cellStyle name="40% - 强调文字颜色 1 2 3" xfId="261"/>
    <cellStyle name="40% - 强调文字颜色 1 2_四川省2017年省对市（州）税收返还和转移支付分地区预算（草案）--社保处" xfId="262"/>
    <cellStyle name="差_Sheet18" xfId="263"/>
    <cellStyle name="40% - 强调文字颜色 2 2 2" xfId="264"/>
    <cellStyle name="差_4-29" xfId="265"/>
    <cellStyle name="差_4-5" xfId="266"/>
    <cellStyle name="40% - 强调文字颜色 2 2 2 2" xfId="267"/>
    <cellStyle name="差_Sheet26_四川省2017年省对市（州）税收返还和转移支付分地区预算（草案）--社保处" xfId="268"/>
    <cellStyle name="40% - 强调文字颜色 2 2 2 3" xfId="269"/>
    <cellStyle name="60% - 强调文字颜色 5 2" xfId="270"/>
    <cellStyle name="好_四川省2017年省对市（州）税收返还和转移支付分地区预算（草案）--社保处" xfId="271"/>
    <cellStyle name="40% - 强调文字颜色 2 2 2_2017年省对市(州)税收返还和转移支付预算" xfId="272"/>
    <cellStyle name="40% - 强调文字颜色 2 2 3" xfId="273"/>
    <cellStyle name="40% - 强调文字颜色 2 2_四川省2017年省对市（州）税收返还和转移支付分地区预算（草案）--社保处" xfId="274"/>
    <cellStyle name="常规 26 2 2 2" xfId="275"/>
    <cellStyle name="40% - 强调文字颜色 3 2 2" xfId="276"/>
    <cellStyle name="40% - 强调文字颜色 3 2 2 2" xfId="277"/>
    <cellStyle name="40% - 强调文字颜色 3 2 2 3" xfId="278"/>
    <cellStyle name="40% - 强调文字颜色 3 2 3" xfId="279"/>
    <cellStyle name="40% - 强调文字颜色 3 2_四川省2017年省对市（州）税收返还和转移支付分地区预算（草案）--社保处" xfId="280"/>
    <cellStyle name="60% - 强调文字颜色 4 2 2" xfId="281"/>
    <cellStyle name="Neutral 2" xfId="282"/>
    <cellStyle name="40% - 强调文字颜色 4 2 2" xfId="283"/>
    <cellStyle name="Linked Cell" xfId="284"/>
    <cellStyle name="40% - 强调文字颜色 4 2 2 2" xfId="285"/>
    <cellStyle name="Linked Cell 2" xfId="286"/>
    <cellStyle name="40% - 强调文字颜色 4 2 2 3" xfId="287"/>
    <cellStyle name="40% - 强调文字颜色 4 2 2_2017年省对市(州)税收返还和转移支付预算" xfId="288"/>
    <cellStyle name="标题 5 2 2" xfId="289"/>
    <cellStyle name="40% - 强调文字颜色 4 2_四川省2017年省对市（州）税收返还和转移支付分地区预算（草案）--社保处" xfId="290"/>
    <cellStyle name="Total 2" xfId="291"/>
    <cellStyle name="好 2 3" xfId="292"/>
    <cellStyle name="40% - 强调文字颜色 5 2" xfId="293"/>
    <cellStyle name="40% - 强调文字颜色 5 2 2" xfId="294"/>
    <cellStyle name="差_汇总 2 2_四川省2017年省对市（州）税收返还和转移支付分地区预算（草案）--社保处" xfId="295"/>
    <cellStyle name="40% - 强调文字颜色 5 2 2 2" xfId="296"/>
    <cellStyle name="Check Cell" xfId="297"/>
    <cellStyle name="40% - 强调文字颜色 5 2 2 3" xfId="298"/>
    <cellStyle name="40% - 强调文字颜色 5 2 3" xfId="299"/>
    <cellStyle name="40% - 强调文字颜色 5 2_四川省2017年省对市（州）税收返还和转移支付分地区预算（草案）--社保处" xfId="300"/>
    <cellStyle name="百分比 2 3 2" xfId="301"/>
    <cellStyle name="40% - 强调文字颜色 6 2" xfId="302"/>
    <cellStyle name="40% - 强调文字颜色 6 2 2" xfId="303"/>
    <cellStyle name="40% - 强调文字颜色 6 2 2 2" xfId="304"/>
    <cellStyle name="40% - 强调文字颜色 6 2 2_2017年省对市(州)税收返还和转移支付预算" xfId="305"/>
    <cellStyle name="60% - Accent6 2" xfId="306"/>
    <cellStyle name="40% - 强调文字颜色 6 2 3" xfId="307"/>
    <cellStyle name="40% - 强调文字颜色 6 2_四川省2017年省对市（州）税收返还和转移支付分地区预算（草案）--社保处" xfId="308"/>
    <cellStyle name="差_省级体育专项资金" xfId="309"/>
    <cellStyle name="60% - Accent1" xfId="310"/>
    <cellStyle name="60% - Accent1 2" xfId="311"/>
    <cellStyle name="Title 2" xfId="312"/>
    <cellStyle name="60% - Accent2" xfId="313"/>
    <cellStyle name="差_促进扩大信贷增量 3_2017年省对市(州)税收返还和转移支付预算" xfId="314"/>
    <cellStyle name="60% - Accent2 2" xfId="315"/>
    <cellStyle name="60% - Accent3" xfId="316"/>
    <cellStyle name="Total_2016年全省及省级财政收支执行及2017年预算草案表（20161206，预审自用稿）" xfId="317"/>
    <cellStyle name="60% - Accent3 2" xfId="318"/>
    <cellStyle name="Bad" xfId="319"/>
    <cellStyle name="差_28 基层干训机构建设补助专项资金" xfId="320"/>
    <cellStyle name="60% - Accent4" xfId="321"/>
    <cellStyle name="差_2-45_四川省2017年省对市（州）税收返还和转移支付分地区预算（草案）--社保处" xfId="322"/>
    <cellStyle name="差_2-50_四川省2017年省对市（州）税收返还和转移支付分地区预算（草案）--社保处" xfId="323"/>
    <cellStyle name="60% - Accent4 2" xfId="324"/>
    <cellStyle name="强调文字颜色 4 2" xfId="325"/>
    <cellStyle name="60% - Accent5" xfId="326"/>
    <cellStyle name="强调文字颜色 4 2 2" xfId="327"/>
    <cellStyle name="60% - Accent5 2" xfId="328"/>
    <cellStyle name="60% - 强调文字颜色 1 2 2 3" xfId="329"/>
    <cellStyle name="60% - Accent6" xfId="330"/>
    <cellStyle name="60% - 强调文字颜色 2 2 2_2017年省对市(州)税收返还和转移支付预算" xfId="331"/>
    <cellStyle name="60% - 强调文字颜色 1 2" xfId="332"/>
    <cellStyle name="Heading 4" xfId="333"/>
    <cellStyle name="60% - 强调文字颜色 1 2 2" xfId="334"/>
    <cellStyle name="Heading 4 2" xfId="335"/>
    <cellStyle name="60% - 强调文字颜色 1 2 2 2" xfId="336"/>
    <cellStyle name="60% - 强调文字颜色 1 2 3" xfId="337"/>
    <cellStyle name="差_2" xfId="338"/>
    <cellStyle name="60% - 强调文字颜色 1 2_四川省2017年省对市（州）税收返还和转移支付分地区预算（草案）--社保处" xfId="339"/>
    <cellStyle name="常规_一般预算简表_2006年预算执行及2007年预算安排(新科目　A4)" xfId="340"/>
    <cellStyle name="60% - 强调文字颜色 2 2" xfId="341"/>
    <cellStyle name="差_1 2017年省对市（州）税收返还和转移支付预算分地区情况表（华侨事务补助）(1)" xfId="342"/>
    <cellStyle name="60% - 强调文字颜色 2 2 3" xfId="343"/>
    <cellStyle name="60% - 强调文字颜色 2 2_四川省2017年省对市（州）税收返还和转移支付分地区预算（草案）--社保处" xfId="344"/>
    <cellStyle name="差_促进扩大信贷增量 2" xfId="345"/>
    <cellStyle name="60% - 强调文字颜色 3 2" xfId="346"/>
    <cellStyle name="60% - 强调文字颜色 3 2 2 3" xfId="347"/>
    <cellStyle name="60% - 强调文字颜色 3 2 2_2017年省对市(州)税收返还和转移支付预算" xfId="348"/>
    <cellStyle name="千位分隔 3" xfId="349"/>
    <cellStyle name="标题 4 2" xfId="350"/>
    <cellStyle name="Neutral" xfId="351"/>
    <cellStyle name="60% - 强调文字颜色 4 2" xfId="352"/>
    <cellStyle name="差_促进扩大信贷增量 2_2017年省对市(州)税收返还和转移支付预算" xfId="353"/>
    <cellStyle name="60% - 强调文字颜色 4 2 2 3" xfId="354"/>
    <cellStyle name="差_4-15" xfId="355"/>
    <cellStyle name="差_4-20" xfId="356"/>
    <cellStyle name="标题 1 2 2" xfId="357"/>
    <cellStyle name="差_促进扩大信贷增量 4" xfId="358"/>
    <cellStyle name="60% - 强调文字颜色 4 2 2_2017年省对市(州)税收返还和转移支付预算" xfId="359"/>
    <cellStyle name="差_1-12" xfId="360"/>
    <cellStyle name="60% - 强调文字颜色 4 2_四川省2017年省对市（州）税收返还和转移支付分地区预算（草案）--社保处" xfId="361"/>
    <cellStyle name="60% - 强调文字颜色 5 2 2" xfId="362"/>
    <cellStyle name="差_12 2017年省对市（州）税收返还和转移支付预算分地区情况表（民族地区春节慰问经费）(1)" xfId="363"/>
    <cellStyle name="60% - 强调文字颜色 5 2 2_2017年省对市(州)税收返还和转移支付预算" xfId="364"/>
    <cellStyle name="60% - 强调文字颜色 5 2 3" xfId="365"/>
    <cellStyle name="差 2 2_2017年省对市(州)税收返还和转移支付预算" xfId="366"/>
    <cellStyle name="60% - 强调文字颜色 5 2_四川省2017年省对市（州）税收返还和转移支付分地区预算（草案）--社保处" xfId="367"/>
    <cellStyle name="60% - 强调文字颜色 6 2" xfId="368"/>
    <cellStyle name="差_2015直接融资汇总表 2 2" xfId="369"/>
    <cellStyle name="60% - 强调文字颜色 6 2 2" xfId="370"/>
    <cellStyle name="60% - 强调文字颜色 6 2 2 2" xfId="371"/>
    <cellStyle name="60% - 强调文字颜色 6 2 2 3" xfId="372"/>
    <cellStyle name="差_20 国防动员专项经费" xfId="373"/>
    <cellStyle name="60% - 强调文字颜色 6 2 2_2017年省对市(州)税收返还和转移支付预算" xfId="374"/>
    <cellStyle name="常规_200704(第一稿）" xfId="375"/>
    <cellStyle name="差_2015财金互动汇总（加人行、补成都） 2" xfId="376"/>
    <cellStyle name="60% - 强调文字颜色 6 2 3" xfId="377"/>
    <cellStyle name="差_1-学前教育发展专项资金" xfId="378"/>
    <cellStyle name="60% - 强调文字颜色 6 2_四川省2017年省对市（州）税收返还和转移支付分地区预算（草案）--社保处" xfId="379"/>
    <cellStyle name="Accent1" xfId="380"/>
    <cellStyle name="常规 9 2" xfId="381"/>
    <cellStyle name="常规 3_15-省级防震减灾分情况" xfId="382"/>
    <cellStyle name="差_2-55_四川省2017年省对市（州）税收返还和转移支付分地区预算（草案）--社保处" xfId="383"/>
    <cellStyle name="差_2-60_四川省2017年省对市（州）税收返还和转移支付分地区预算（草案）--社保处" xfId="384"/>
    <cellStyle name="Accent1 2" xfId="385"/>
    <cellStyle name="好_2-46" xfId="386"/>
    <cellStyle name="差_Sheet16" xfId="387"/>
    <cellStyle name="Accent2" xfId="388"/>
    <cellStyle name="Accent2 2" xfId="389"/>
    <cellStyle name="Accent3" xfId="390"/>
    <cellStyle name="Accent4" xfId="391"/>
    <cellStyle name="Accent4 2" xfId="392"/>
    <cellStyle name="Accent6" xfId="393"/>
    <cellStyle name="差_4-11" xfId="394"/>
    <cellStyle name="好_2-62_四川省2017年省对市（州）税收返还和转移支付分地区预算（草案）--社保处" xfId="395"/>
    <cellStyle name="差_Sheet27_四川省2017年省对市（州）税收返还和转移支付分地区预算（草案）--社保处" xfId="396"/>
    <cellStyle name="差_Sheet32_四川省2017年省对市（州）税收返还和转移支付分地区预算（草案）--社保处" xfId="397"/>
    <cellStyle name="Accent5" xfId="398"/>
    <cellStyle name="差_促进扩大信贷增量 2_四川省2017年省对市（州）税收返还和转移支付分地区预算（草案）--社保处" xfId="399"/>
    <cellStyle name="强调文字颜色 1 2_四川省2017年省对市（州）税收返还和转移支付分地区预算（草案）--社保处" xfId="400"/>
    <cellStyle name="常规 11 3" xfId="401"/>
    <cellStyle name="Bad 2" xfId="402"/>
    <cellStyle name="好_文化产业发展专项资金" xfId="403"/>
    <cellStyle name="差_5 2017年省对市（州）税收返还和转移支付预算分地区情况表（全国重点寺观教堂维修经费业生中央财政补助资金）(1)" xfId="404"/>
    <cellStyle name="好_汇总_2017年省对市(州)税收返还和转移支付预算" xfId="405"/>
    <cellStyle name="Calculation" xfId="406"/>
    <cellStyle name="Calculation 2" xfId="407"/>
    <cellStyle name="no dec" xfId="408"/>
    <cellStyle name="Check Cell 2" xfId="409"/>
    <cellStyle name="Check Cell_2016年全省及省级财政收支执行及2017年预算草案表（20161206，预审自用稿）" xfId="410"/>
    <cellStyle name="Explanatory Text 2" xfId="411"/>
    <cellStyle name="差_2-58_四川省2017年省对市（州）税收返还和转移支付分地区预算（草案）--社保处" xfId="412"/>
    <cellStyle name="常规 10" xfId="413"/>
    <cellStyle name="Good" xfId="414"/>
    <cellStyle name="常规 10 2" xfId="415"/>
    <cellStyle name="Good 2" xfId="416"/>
    <cellStyle name="Heading 1" xfId="417"/>
    <cellStyle name="差_19 征兵经费" xfId="418"/>
    <cellStyle name="Heading 1 2" xfId="419"/>
    <cellStyle name="Heading 1_2016年全省及省级财政收支执行及2017年预算草案表（20161206，预审自用稿）" xfId="420"/>
    <cellStyle name="差_24 维稳经费" xfId="421"/>
    <cellStyle name="差_汇总_1 3" xfId="422"/>
    <cellStyle name="Heading 2_2016年全省及省级财政收支执行及2017年预算草案表（20161206，预审自用稿）" xfId="423"/>
    <cellStyle name="好_1-学前教育发展专项资金" xfId="424"/>
    <cellStyle name="标题 1 2 2 3" xfId="425"/>
    <cellStyle name="Heading 3_2016年全省及省级财政收支执行及2017年预算草案表（20161206，预审自用稿）" xfId="426"/>
    <cellStyle name="Normal_APR" xfId="427"/>
    <cellStyle name="百分比 3" xfId="428"/>
    <cellStyle name="Output" xfId="429"/>
    <cellStyle name="Output 2" xfId="430"/>
    <cellStyle name="差_地方纪检监察机关办案补助专项资金_四川省2017年省对市（州）税收返还和转移支付分地区预算（草案）--社保处" xfId="431"/>
    <cellStyle name="Output_2016年全省及省级财政收支执行及2017年预算草案表（20161206，预审自用稿）" xfId="432"/>
    <cellStyle name="Title" xfId="433"/>
    <cellStyle name="Total" xfId="434"/>
    <cellStyle name="Warning Text" xfId="435"/>
    <cellStyle name="Warning Text 2" xfId="436"/>
    <cellStyle name="差_%84表2：2016-2018年省级部门三年滚动规划报表" xfId="437"/>
    <cellStyle name="百分比 2" xfId="438"/>
    <cellStyle name="百分比 2 2" xfId="439"/>
    <cellStyle name="百分比 2 3" xfId="440"/>
    <cellStyle name="差_促进扩大信贷增量 2 2_四川省2017年省对市（州）税收返还和转移支付分地区预算（草案）--社保处" xfId="441"/>
    <cellStyle name="百分比 2 3 3" xfId="442"/>
    <cellStyle name="百分比 2 4" xfId="443"/>
    <cellStyle name="百分比 2 5" xfId="444"/>
    <cellStyle name="标题 3 2 2_2017年省对市(州)税收返还和转移支付预算" xfId="445"/>
    <cellStyle name="标题 1 2" xfId="446"/>
    <cellStyle name="标题 1 2 2 2" xfId="447"/>
    <cellStyle name="标题 1 2 2_2017年省对市(州)税收返还和转移支付预算" xfId="448"/>
    <cellStyle name="标题 1 2 3" xfId="449"/>
    <cellStyle name="差_4-21" xfId="450"/>
    <cellStyle name="标题 2 2" xfId="451"/>
    <cellStyle name="标题 2 2 2" xfId="452"/>
    <cellStyle name="标题 2 2 2 2" xfId="453"/>
    <cellStyle name="标题 2 2 2 3" xfId="454"/>
    <cellStyle name="标题 2 2 2_2017年省对市(州)税收返还和转移支付预算" xfId="455"/>
    <cellStyle name="标题 2 2 3" xfId="456"/>
    <cellStyle name="标题 3 2" xfId="457"/>
    <cellStyle name="标题 3 2 2 2" xfId="458"/>
    <cellStyle name="好_4-29" xfId="459"/>
    <cellStyle name="好_2 政法转移支付" xfId="460"/>
    <cellStyle name="常规 17 4" xfId="461"/>
    <cellStyle name="差_2-65_四川省2017年省对市（州）税收返还和转移支付分地区预算（草案）--社保处" xfId="462"/>
    <cellStyle name="标题 3 2 3" xfId="463"/>
    <cellStyle name="千位分隔 3 2 2" xfId="464"/>
    <cellStyle name="标题 4 2 2 2" xfId="465"/>
    <cellStyle name="标题 4 2 2_2017年省对市(州)税收返还和转移支付预算" xfId="466"/>
    <cellStyle name="千位分隔 3 3" xfId="467"/>
    <cellStyle name="标题 4 2 3" xfId="468"/>
    <cellStyle name="标题 5 3" xfId="469"/>
    <cellStyle name="差 2" xfId="470"/>
    <cellStyle name="差 2 2" xfId="471"/>
    <cellStyle name="差 2 2 3" xfId="472"/>
    <cellStyle name="差_10 2017年省对市（州）税收返还和转移支付预算分地区情况表（寺观教堂维修补助资金）(1)" xfId="473"/>
    <cellStyle name="计算 2 2_2017年省对市(州)税收返还和转移支付预算" xfId="474"/>
    <cellStyle name="好_2-50_四川省2017年省对市（州）税收返还和转移支付分地区预算（草案）--社保处" xfId="475"/>
    <cellStyle name="好_2-45_四川省2017年省对市（州）税收返还和转移支付分地区预算（草案）--社保处" xfId="476"/>
    <cellStyle name="差_Sheet15_四川省2017年省对市（州）税收返还和转移支付分地区预算（草案）--社保处" xfId="477"/>
    <cellStyle name="差_Sheet20_四川省2017年省对市（州）税收返还和转移支付分地区预算（草案）--社保处" xfId="478"/>
    <cellStyle name="差 2 3" xfId="479"/>
    <cellStyle name="差_2015财金互动汇总（加人行、补成都）_2017年省对市(州)税收返还和转移支付预算" xfId="480"/>
    <cellStyle name="差 2_四川省2017年省对市（州）税收返还和转移支付分地区预算（草案）--社保处" xfId="481"/>
    <cellStyle name="差_2015直接融资汇总表 4" xfId="482"/>
    <cellStyle name="差_11 2017年省对市（州）税收返还和转移支付预算分地区情况表（基层行政单位救灾专项资金）(1)" xfId="483"/>
    <cellStyle name="差_1-12_四川省2017年省对市（州）税收返还和转移支付分地区预算（草案）--社保处" xfId="484"/>
    <cellStyle name="差_123" xfId="485"/>
    <cellStyle name="差_国家级非物质文化遗产保护专项资金" xfId="486"/>
    <cellStyle name="差_13 2017年省对市（州）税收返还和转移支付预算分地区情况表（审计能力提升专项经费）(1)" xfId="487"/>
    <cellStyle name="差_14 2017年省对市（州）税收返还和转移支付预算分地区情况表（支持基层政权建设补助资金）(1)" xfId="488"/>
    <cellStyle name="差_15-省级防震减灾分情况" xfId="489"/>
    <cellStyle name="差_18 2017年省对市（州）税收返还和转移支付预算分地区情况表（全省法院系统业务经费）(1)" xfId="490"/>
    <cellStyle name="差_26 地方纪检监察机关办案补助专项资金" xfId="491"/>
    <cellStyle name="差_2 政法转移支付" xfId="492"/>
    <cellStyle name="差_2015财金互动汇总（加人行、补成都）" xfId="493"/>
    <cellStyle name="差_2015财金互动汇总（加人行、补成都） 2 2" xfId="494"/>
    <cellStyle name="差_2015财金互动汇总（加人行、补成都） 2 2_2017年省对市(州)税收返还和转移支付预算" xfId="495"/>
    <cellStyle name="差_2-65" xfId="496"/>
    <cellStyle name="差_2015财金互动汇总（加人行、补成都） 2 3" xfId="497"/>
    <cellStyle name="常规 10 4" xfId="498"/>
    <cellStyle name="差_省级科技计划项目专项资金" xfId="499"/>
    <cellStyle name="差_2015财金互动汇总（加人行、补成都） 2_2017年省对市(州)税收返还和转移支付预算" xfId="500"/>
    <cellStyle name="差_2015财金互动汇总（加人行、补成都） 3" xfId="501"/>
    <cellStyle name="差_2015财金互动汇总（加人行、补成都） 3_2017年省对市(州)税收返还和转移支付预算" xfId="502"/>
    <cellStyle name="差_2015财金互动汇总（加人行、补成都） 4" xfId="503"/>
    <cellStyle name="差_2015直接融资汇总表 2 3" xfId="504"/>
    <cellStyle name="差_2015直接融资汇总表 2_2017年省对市(州)税收返还和转移支付预算" xfId="505"/>
    <cellStyle name="差_汇总_1 2 3" xfId="506"/>
    <cellStyle name="差_2015直接融资汇总表 3" xfId="507"/>
    <cellStyle name="差_2015直接融资汇总表_2017年省对市(州)税收返还和转移支付预算" xfId="508"/>
    <cellStyle name="差_国家文物保护专项资金" xfId="509"/>
    <cellStyle name="差_2017年省对市（州）税收返还和转移支付预算分地区情况表（华侨事务补助）(1)" xfId="510"/>
    <cellStyle name="差_21 禁毒补助经费" xfId="511"/>
    <cellStyle name="差_22 2017年省对市（州）税收返还和转移支付预算分地区情况表（交警业务经费）(1)" xfId="512"/>
    <cellStyle name="差_23 铁路护路专项经费" xfId="513"/>
    <cellStyle name="常规 9" xfId="514"/>
    <cellStyle name="差_2-50" xfId="515"/>
    <cellStyle name="差_2-45" xfId="516"/>
    <cellStyle name="样式 1 2" xfId="517"/>
    <cellStyle name="差_2-46" xfId="518"/>
    <cellStyle name="差_2-52" xfId="519"/>
    <cellStyle name="常规 10 2 2 2" xfId="520"/>
    <cellStyle name="差_2-52_四川省2017年省对市（州）税收返还和转移支付分地区预算（草案）--社保处" xfId="521"/>
    <cellStyle name="差_2-60" xfId="522"/>
    <cellStyle name="差_2-55" xfId="523"/>
    <cellStyle name="差_2-59_四川省2017年省对市（州）税收返还和转移支付分地区预算（草案）--社保处" xfId="524"/>
    <cellStyle name="差_2-62" xfId="525"/>
    <cellStyle name="差_2-67" xfId="526"/>
    <cellStyle name="差_Sheet26" xfId="527"/>
    <cellStyle name="差_2-67_四川省2017年省对市（州）税收返还和转移支付分地区预算（草案）--社保处" xfId="528"/>
    <cellStyle name="差_汇总_1 2" xfId="529"/>
    <cellStyle name="差_2-财金互动" xfId="530"/>
    <cellStyle name="差_3 2017年省对市（州）税收返还和转移支付预算分地区情况表（到村任职）" xfId="531"/>
    <cellStyle name="差_3-义务教育均衡发展专项" xfId="532"/>
    <cellStyle name="差_4" xfId="533"/>
    <cellStyle name="差_4-12" xfId="534"/>
    <cellStyle name="差_地方纪检监察机关办案补助专项资金" xfId="535"/>
    <cellStyle name="差_4-8" xfId="536"/>
    <cellStyle name="差_4-9" xfId="537"/>
    <cellStyle name="差_6-扶持民办教育专项" xfId="538"/>
    <cellStyle name="差_促进扩大信贷增量 3_四川省2017年省对市（州）税收返还和转移支付分地区预算（草案）--社保处" xfId="539"/>
    <cellStyle name="差_6-省级财政政府与社会资本合作项目综合补助资金" xfId="540"/>
    <cellStyle name="差_7-普惠金融政府和社会资本合作以奖代补资金" xfId="541"/>
    <cellStyle name="差_Sheet20" xfId="542"/>
    <cellStyle name="差_Sheet15" xfId="543"/>
    <cellStyle name="好_2-45" xfId="544"/>
    <cellStyle name="好_2-50" xfId="545"/>
    <cellStyle name="差_Sheet18_四川省2017年省对市（州）税收返还和转移支付分地区预算（草案）--社保处" xfId="546"/>
    <cellStyle name="差_促进扩大信贷增量 2 3" xfId="547"/>
    <cellStyle name="差_Sheet19_四川省2017年省对市（州）税收返还和转移支付分地区预算（草案）--社保处" xfId="548"/>
    <cellStyle name="差_Sheet2" xfId="549"/>
    <cellStyle name="差_Sheet22" xfId="550"/>
    <cellStyle name="好_2-52" xfId="551"/>
    <cellStyle name="差_Sheet22_四川省2017年省对市（州）税收返还和转移支付分地区预算（草案）--社保处" xfId="552"/>
    <cellStyle name="好_2-52_四川省2017年省对市（州）税收返还和转移支付分地区预算（草案）--社保处" xfId="553"/>
    <cellStyle name="差_Sheet25" xfId="554"/>
    <cellStyle name="好_2-55" xfId="555"/>
    <cellStyle name="好_2-60" xfId="556"/>
    <cellStyle name="差_Sheet25_四川省2017年省对市（州）税收返还和转移支付分地区预算（草案）--社保处" xfId="557"/>
    <cellStyle name="好_2-55_四川省2017年省对市（州）税收返还和转移支付分地区预算（草案）--社保处" xfId="558"/>
    <cellStyle name="好_2-60_四川省2017年省对市（州）税收返还和转移支付分地区预算（草案）--社保处" xfId="559"/>
    <cellStyle name="解释性文本 2 2 3" xfId="560"/>
    <cellStyle name="差_Sheet32" xfId="561"/>
    <cellStyle name="差_Sheet27" xfId="562"/>
    <cellStyle name="好_2-62" xfId="563"/>
    <cellStyle name="差_促进扩大信贷增量_四川省2017年省对市（州）税收返还和转移支付分地区预算（草案）--社保处" xfId="564"/>
    <cellStyle name="差_Sheet29" xfId="565"/>
    <cellStyle name="好_2-59" xfId="566"/>
    <cellStyle name="差_Sheet33" xfId="567"/>
    <cellStyle name="好_2-58" xfId="568"/>
    <cellStyle name="差_Sheet33_四川省2017年省对市（州）税收返还和转移支付分地区预算（草案）--社保处" xfId="569"/>
    <cellStyle name="好_2-58_四川省2017年省对市（州）税收返还和转移支付分地区预算（草案）--社保处" xfId="570"/>
    <cellStyle name="差_促进扩大信贷增量" xfId="571"/>
    <cellStyle name="差_促进扩大信贷增量 2 2" xfId="572"/>
    <cellStyle name="差_促进扩大信贷增量_2017年省对市(州)税收返还和转移支付预算" xfId="573"/>
    <cellStyle name="差_公共文化服务体系建设" xfId="574"/>
    <cellStyle name="差_汇总" xfId="575"/>
    <cellStyle name="差_汇总 2 2" xfId="576"/>
    <cellStyle name="差_汇总 2 2_2017年省对市(州)税收返还和转移支付预算" xfId="577"/>
    <cellStyle name="差_汇总 2 3" xfId="578"/>
    <cellStyle name="差_汇总 2_2017年省对市(州)税收返还和转移支付预算" xfId="579"/>
    <cellStyle name="差_汇总 3" xfId="580"/>
    <cellStyle name="差_汇总_1 2 2" xfId="581"/>
    <cellStyle name="差_汇总 3_2017年省对市(州)税收返还和转移支付预算" xfId="582"/>
    <cellStyle name="差_汇总 3_四川省2017年省对市（州）税收返还和转移支付分地区预算（草案）--社保处" xfId="583"/>
    <cellStyle name="差_汇总 4" xfId="584"/>
    <cellStyle name="差_汇总_1" xfId="585"/>
    <cellStyle name="差_汇总_1 3_2017年省对市(州)税收返还和转移支付预算" xfId="586"/>
    <cellStyle name="差_汇总_2" xfId="587"/>
    <cellStyle name="差_汇总_2 2" xfId="588"/>
    <cellStyle name="差_汇总_2 2 2" xfId="589"/>
    <cellStyle name="差_汇总_2 2 2_2017年省对市(州)税收返还和转移支付预算" xfId="590"/>
    <cellStyle name="差_汇总_2 2 2_四川省2017年省对市（州）税收返还和转移支付分地区预算（草案）--社保处" xfId="591"/>
    <cellStyle name="差_汇总_2 2 3" xfId="592"/>
    <cellStyle name="差_汇总_2 2_四川省2017年省对市（州）税收返还和转移支付分地区预算（草案）--社保处" xfId="593"/>
    <cellStyle name="差_汇总_2 3" xfId="594"/>
    <cellStyle name="差_汇总_2 3_2017年省对市(州)税收返还和转移支付预算" xfId="595"/>
    <cellStyle name="差_汇总_2 3_四川省2017年省对市（州）税收返还和转移支付分地区预算（草案）--社保处" xfId="596"/>
    <cellStyle name="差_汇总_2_四川省2017年省对市（州）税收返还和转移支付分地区预算（草案）--社保处" xfId="597"/>
    <cellStyle name="差_汇总_四川省2017年省对市（州）税收返还和转移支付分地区预算（草案）--社保处" xfId="598"/>
    <cellStyle name="差_科技口6-30-35" xfId="599"/>
    <cellStyle name="差_美术馆公共图书馆文化馆（站）免费开放专项资金" xfId="600"/>
    <cellStyle name="差_其他工程费用计费" xfId="601"/>
    <cellStyle name="差_其他工程费用计费_四川省2017年省对市（州）税收返还和转移支付分地区预算（草案）--社保处" xfId="602"/>
    <cellStyle name="差_少数民族文化事业发展专项资金" xfId="603"/>
    <cellStyle name="差_省级文化发展专项资金" xfId="604"/>
    <cellStyle name="差_省级文物保护专项资金" xfId="605"/>
    <cellStyle name="差_四川省2017年省对市（州）税收返还和转移支付分地区预算（草案）--教科文处" xfId="606"/>
    <cellStyle name="差_四川省2017年省对市（州）税收返还和转移支付分地区预算（草案）--社保处" xfId="607"/>
    <cellStyle name="差_四川省2017年省对市（州）税收返还和转移支付分地区预算（草案）--债务金融处" xfId="608"/>
    <cellStyle name="差_体育场馆免费低收费开放补助资金" xfId="609"/>
    <cellStyle name="差_文化产业发展专项资金" xfId="610"/>
    <cellStyle name="差_宣传文化事业发展专项资金" xfId="611"/>
    <cellStyle name="差_债券贴息计算器" xfId="612"/>
    <cellStyle name="差_债券贴息计算器_四川省2017年省对市（州）税收返还和转移支付分地区预算（草案）--社保处" xfId="613"/>
    <cellStyle name="常规 10 2 2" xfId="614"/>
    <cellStyle name="常规 10 2 2 3" xfId="615"/>
    <cellStyle name="常规 10 2 2_2017年省对市(州)税收返还和转移支付预算" xfId="616"/>
    <cellStyle name="常规 10 2 3" xfId="617"/>
    <cellStyle name="常规 10 2 4" xfId="618"/>
    <cellStyle name="常规 10 2_2017年省对市(州)税收返还和转移支付预算" xfId="619"/>
    <cellStyle name="常规 10 3" xfId="620"/>
    <cellStyle name="常规 10 3 2" xfId="621"/>
    <cellStyle name="常规 10 3_123" xfId="622"/>
    <cellStyle name="常规 10 4 2" xfId="623"/>
    <cellStyle name="常规 10 4 3" xfId="624"/>
    <cellStyle name="常规 10 4 3 2" xfId="625"/>
    <cellStyle name="常规 10_123" xfId="626"/>
    <cellStyle name="常规 11" xfId="627"/>
    <cellStyle name="常规 11 2" xfId="628"/>
    <cellStyle name="常规 11 2 2" xfId="629"/>
    <cellStyle name="常规 11 2 3" xfId="630"/>
    <cellStyle name="常规 11 2_2017年省对市(州)税收返还和转移支付预算" xfId="631"/>
    <cellStyle name="好_20 国防动员专项经费" xfId="632"/>
    <cellStyle name="常规 12" xfId="633"/>
    <cellStyle name="常规 12 2" xfId="634"/>
    <cellStyle name="常规 12 3" xfId="635"/>
    <cellStyle name="常规 12_123" xfId="636"/>
    <cellStyle name="常规 13" xfId="637"/>
    <cellStyle name="常规 13 2" xfId="638"/>
    <cellStyle name="常规 13_四川省2017年省对市（州）税收返还和转移支付分地区预算（草案）--社保处" xfId="639"/>
    <cellStyle name="强调文字颜色 5 2 2 3" xfId="640"/>
    <cellStyle name="常规 14" xfId="641"/>
    <cellStyle name="常规 14 2" xfId="642"/>
    <cellStyle name="常规 15" xfId="643"/>
    <cellStyle name="常规 20" xfId="644"/>
    <cellStyle name="常规 15 2" xfId="645"/>
    <cellStyle name="常规 20 2" xfId="646"/>
    <cellStyle name="常规 15 4" xfId="647"/>
    <cellStyle name="常规 20 4" xfId="648"/>
    <cellStyle name="常规 16" xfId="649"/>
    <cellStyle name="常规 21" xfId="650"/>
    <cellStyle name="检查单元格 2 2 2" xfId="651"/>
    <cellStyle name="常规 16 2" xfId="652"/>
    <cellStyle name="常规 21 2" xfId="653"/>
    <cellStyle name="常规 17" xfId="654"/>
    <cellStyle name="常规 22" xfId="655"/>
    <cellStyle name="检查单元格 2 2 3" xfId="656"/>
    <cellStyle name="常规 17 2" xfId="657"/>
    <cellStyle name="常规 22 2" xfId="658"/>
    <cellStyle name="常规 17 2 2" xfId="659"/>
    <cellStyle name="好 2_四川省2017年省对市（州）税收返还和转移支付分地区预算（草案）--社保处" xfId="660"/>
    <cellStyle name="常规 17 2_2016年四川省省级一般公共预算支出执行情况表" xfId="661"/>
    <cellStyle name="常规 17 3" xfId="662"/>
    <cellStyle name="常规 17 4 2" xfId="663"/>
    <cellStyle name="常规 17_2016年四川省省级一般公共预算支出执行情况表" xfId="664"/>
    <cellStyle name="常规 18" xfId="665"/>
    <cellStyle name="常规 23" xfId="666"/>
    <cellStyle name="常规 18 2" xfId="667"/>
    <cellStyle name="常规 19" xfId="668"/>
    <cellStyle name="常规 24" xfId="669"/>
    <cellStyle name="常规 19 2" xfId="670"/>
    <cellStyle name="常规 24 2" xfId="671"/>
    <cellStyle name="常规 2" xfId="672"/>
    <cellStyle name="常规 2 2" xfId="673"/>
    <cellStyle name="常规 2 2 2" xfId="674"/>
    <cellStyle name="好_4-14" xfId="675"/>
    <cellStyle name="常规 2 2 2 2" xfId="676"/>
    <cellStyle name="常规 2 2 2 3" xfId="677"/>
    <cellStyle name="常规 2 2 2_2017年省对市(州)税收返还和转移支付预算" xfId="678"/>
    <cellStyle name="常规 2 2 3" xfId="679"/>
    <cellStyle name="好_4-15" xfId="680"/>
    <cellStyle name="好_4-20" xfId="681"/>
    <cellStyle name="常规 2 2 4" xfId="682"/>
    <cellStyle name="好_4-21" xfId="683"/>
    <cellStyle name="常规 2 2_2017年省对市(州)税收返还和转移支付预算" xfId="684"/>
    <cellStyle name="常规 2 3" xfId="685"/>
    <cellStyle name="常规 2 3 2" xfId="686"/>
    <cellStyle name="常规 2 3 2 2" xfId="687"/>
    <cellStyle name="常规 2 3 2 3" xfId="688"/>
    <cellStyle name="常规 2 3 3" xfId="689"/>
    <cellStyle name="常规 2 3 4" xfId="690"/>
    <cellStyle name="常规 2 3 5" xfId="691"/>
    <cellStyle name="常规 9_123" xfId="692"/>
    <cellStyle name="常规 2 3_2017年省对市(州)税收返还和转移支付预算" xfId="693"/>
    <cellStyle name="常规 2 4" xfId="694"/>
    <cellStyle name="常规 2 4 2" xfId="695"/>
    <cellStyle name="警告文本 2 2_2017年省对市(州)税收返还和转移支付预算" xfId="696"/>
    <cellStyle name="常规 2 4 2 2" xfId="697"/>
    <cellStyle name="常规 2 5" xfId="698"/>
    <cellStyle name="常规 2 5 2" xfId="699"/>
    <cellStyle name="常规 2 5 3" xfId="700"/>
    <cellStyle name="常规 2 5_2017年省对市(州)税收返还和转移支付预算" xfId="701"/>
    <cellStyle name="常规 2 6" xfId="702"/>
    <cellStyle name="常规 2_%84表2：2016-2018年省级部门三年滚动规划报表" xfId="703"/>
    <cellStyle name="常规 2_省级科预算草案表1.14" xfId="704"/>
    <cellStyle name="常规 20 2 2" xfId="705"/>
    <cellStyle name="常规 20 2_2016年社保基金收支执行及2017年预算草案表" xfId="706"/>
    <cellStyle name="常规 20 3" xfId="707"/>
    <cellStyle name="常规 20_2015年全省及省级财政收支执行及2016年预算草案表（20160120）企业处修改" xfId="708"/>
    <cellStyle name="常规 21 2 2" xfId="709"/>
    <cellStyle name="常规 21 3" xfId="710"/>
    <cellStyle name="常规 25" xfId="711"/>
    <cellStyle name="常规 30" xfId="712"/>
    <cellStyle name="常规 25 2" xfId="713"/>
    <cellStyle name="常规 30 2" xfId="714"/>
    <cellStyle name="常规 25 2 2" xfId="715"/>
    <cellStyle name="常规 30 2 2" xfId="716"/>
    <cellStyle name="常规 25 2_2016年社保基金收支执行及2017年预算草案表" xfId="717"/>
    <cellStyle name="常规 26" xfId="718"/>
    <cellStyle name="常规 31" xfId="719"/>
    <cellStyle name="常规 26_2016年社保基金收支执行及2017年预算草案表" xfId="720"/>
    <cellStyle name="常规 31_2016年社保基金收支执行及2017年预算草案表" xfId="721"/>
    <cellStyle name="常规 27" xfId="722"/>
    <cellStyle name="常规 32" xfId="723"/>
    <cellStyle name="常规 27 2" xfId="724"/>
    <cellStyle name="常规 27 2 2" xfId="725"/>
    <cellStyle name="常规 27 2_2016年四川省省级一般公共预算支出执行情况表" xfId="726"/>
    <cellStyle name="常规 27 3" xfId="727"/>
    <cellStyle name="常规 27_2016年四川省省级一般公共预算支出执行情况表" xfId="728"/>
    <cellStyle name="常规 28" xfId="729"/>
    <cellStyle name="常规 33" xfId="730"/>
    <cellStyle name="常规 28 2" xfId="731"/>
    <cellStyle name="常规_省级科预算草案表1.14" xfId="732"/>
    <cellStyle name="常规 28 2 2" xfId="733"/>
    <cellStyle name="常规_省级科预算草案表1.14 2" xfId="734"/>
    <cellStyle name="常规 28_2016年社保基金收支执行及2017年预算草案表" xfId="735"/>
    <cellStyle name="常规 29" xfId="736"/>
    <cellStyle name="常规 34" xfId="737"/>
    <cellStyle name="常规 3" xfId="738"/>
    <cellStyle name="常规 3 2 2" xfId="739"/>
    <cellStyle name="常规 3 2 2 2" xfId="740"/>
    <cellStyle name="常规 3 2 2 3" xfId="741"/>
    <cellStyle name="常规 3 2 2_2017年省对市(州)税收返还和转移支付预算" xfId="742"/>
    <cellStyle name="常规 3 2 3" xfId="743"/>
    <cellStyle name="常规 3 2 3 2" xfId="744"/>
    <cellStyle name="常规 3 2 4" xfId="745"/>
    <cellStyle name="常规 3 2_2016年四川省省级一般公共预算支出执行情况表" xfId="746"/>
    <cellStyle name="常规 3 3" xfId="747"/>
    <cellStyle name="常规 3 3 2" xfId="748"/>
    <cellStyle name="常规 3 3 3" xfId="749"/>
    <cellStyle name="常规 3 3_2017年省对市(州)税收返还和转移支付预算" xfId="750"/>
    <cellStyle name="常规 3 4" xfId="751"/>
    <cellStyle name="常规 30 2_2016年四川省省级一般公共预算支出执行情况表" xfId="752"/>
    <cellStyle name="常规 30 3" xfId="753"/>
    <cellStyle name="常规 30_2016年四川省省级一般公共预算支出执行情况表" xfId="754"/>
    <cellStyle name="常规 35" xfId="755"/>
    <cellStyle name="常规 4" xfId="756"/>
    <cellStyle name="常规 4 2" xfId="757"/>
    <cellStyle name="常规 4 2 2" xfId="758"/>
    <cellStyle name="常规 4 2_123" xfId="759"/>
    <cellStyle name="常规 4 3" xfId="760"/>
    <cellStyle name="常规 4_123" xfId="761"/>
    <cellStyle name="常规 47" xfId="762"/>
    <cellStyle name="常规 47 2" xfId="763"/>
    <cellStyle name="常规 47 2 2" xfId="764"/>
    <cellStyle name="常规 47 2 2 2" xfId="765"/>
    <cellStyle name="常规 47 3" xfId="766"/>
    <cellStyle name="好_Sheet26_四川省2017年省对市（州）税收返还和转移支付分地区预算（草案）--社保处" xfId="767"/>
    <cellStyle name="常规 47 4" xfId="768"/>
    <cellStyle name="常规 47 4 2" xfId="769"/>
    <cellStyle name="常规 47 4 2 2" xfId="770"/>
    <cellStyle name="常规 48" xfId="771"/>
    <cellStyle name="常规 48 2" xfId="772"/>
    <cellStyle name="常规 48 2 2" xfId="773"/>
    <cellStyle name="常规 48 3" xfId="774"/>
    <cellStyle name="常规 5" xfId="775"/>
    <cellStyle name="常规 5 2" xfId="776"/>
    <cellStyle name="常规 5 2 2" xfId="777"/>
    <cellStyle name="常规 5 2 3" xfId="778"/>
    <cellStyle name="常规 5 2_2017年省对市(州)税收返还和转移支付预算" xfId="779"/>
    <cellStyle name="常规 5 3" xfId="780"/>
    <cellStyle name="常规 5 4" xfId="781"/>
    <cellStyle name="好_4-8" xfId="782"/>
    <cellStyle name="常规 5_2017年省对市(州)税收返还和转移支付预算" xfId="783"/>
    <cellStyle name="常规 6" xfId="784"/>
    <cellStyle name="常规 6 2" xfId="785"/>
    <cellStyle name="常规 6 2 2" xfId="786"/>
    <cellStyle name="常规 6 2 2 2" xfId="787"/>
    <cellStyle name="常规 6 2 2 3" xfId="788"/>
    <cellStyle name="常规 6 2 2_2017年省对市(州)税收返还和转移支付预算" xfId="789"/>
    <cellStyle name="常规 6 2 3" xfId="790"/>
    <cellStyle name="常规 6 2 4" xfId="791"/>
    <cellStyle name="常规 6 2_2017年省对市(州)税收返还和转移支付预算" xfId="792"/>
    <cellStyle name="常规 6 3" xfId="793"/>
    <cellStyle name="常规 6 3 2" xfId="794"/>
    <cellStyle name="常规 6 3_123" xfId="795"/>
    <cellStyle name="常规 6 4" xfId="796"/>
    <cellStyle name="常规 6_123" xfId="797"/>
    <cellStyle name="常规 7" xfId="798"/>
    <cellStyle name="常规 7 2" xfId="799"/>
    <cellStyle name="常规 7 2 2" xfId="800"/>
    <cellStyle name="常规 7 2 3" xfId="801"/>
    <cellStyle name="常规 7 2_2017年省对市(州)税收返还和转移支付预算" xfId="802"/>
    <cellStyle name="好_4-9" xfId="803"/>
    <cellStyle name="常规 7 3" xfId="804"/>
    <cellStyle name="常规 7_四川省2017年省对市（州）税收返还和转移支付分地区预算（草案）--社保处" xfId="805"/>
    <cellStyle name="常规 8" xfId="806"/>
    <cellStyle name="常规 8 2" xfId="807"/>
    <cellStyle name="常规 9 2 2" xfId="808"/>
    <cellStyle name="常规 9 2_123" xfId="809"/>
    <cellStyle name="常规 9 3" xfId="810"/>
    <cellStyle name="常规_(陈诚修改稿)2006年全省及省级财政决算及07年预算执行情况表(A4 留底自用)" xfId="811"/>
    <cellStyle name="常规_(陈诚修改稿)2006年全省及省级财政决算及07年预算执行情况表(A4 留底自用) 2" xfId="812"/>
    <cellStyle name="常规_(陈诚修改稿)2006年全省及省级财政决算及07年预算执行情况表(A4 留底自用) 2 2 2" xfId="813"/>
    <cellStyle name="常规_(陈诚修改稿)2006年全省及省级财政决算及07年预算执行情况表(A4 留底自用) 2 2 2 2" xfId="814"/>
    <cellStyle name="常规_(陈诚修改稿)2006年全省及省级财政决算及07年预算执行情况表(A4 留底自用) 3" xfId="815"/>
    <cellStyle name="常规_2001年预算：预算收入及财力（12月21日上午定案表）" xfId="816"/>
    <cellStyle name="常规_2014年全省及省级财政收支执行及2015年预算草案表（20150123，自用稿）" xfId="817"/>
    <cellStyle name="常规_2015年全省及省级财政收支执行及2016年预算草案表（20160120）企业处修改" xfId="818"/>
    <cellStyle name="常规_2017年省级预算" xfId="819"/>
    <cellStyle name="常规_国有资本经营预算表样 2 2" xfId="820"/>
    <cellStyle name="汇总 2 3" xfId="821"/>
    <cellStyle name="常规_国资决算以及执行情况0712 2 2" xfId="822"/>
    <cellStyle name="常规_基金分析表(99.3)" xfId="823"/>
    <cellStyle name="常规_录入表" xfId="824"/>
    <cellStyle name="常规_社保基金预算报人大建议表样" xfId="825"/>
    <cellStyle name="常规_社保基金预算报人大建议表样 2" xfId="826"/>
    <cellStyle name="常规_社保基金预算报人大建议表样 3" xfId="827"/>
    <cellStyle name="常规_省级科预算草案表1.14 3" xfId="828"/>
    <cellStyle name="好 2" xfId="829"/>
    <cellStyle name="好 2 2" xfId="830"/>
    <cellStyle name="好 2 2 2" xfId="831"/>
    <cellStyle name="好_5-农村教师周转房建设" xfId="832"/>
    <cellStyle name="计算 2_四川省2017年省对市（州）税收返还和转移支付分地区预算（草案）--社保处" xfId="833"/>
    <cellStyle name="好 2 2 3" xfId="834"/>
    <cellStyle name="好 2 2_2017年省对市(州)税收返还和转移支付预算" xfId="835"/>
    <cellStyle name="好_%84表2：2016-2018年省级部门三年滚动规划报表" xfId="836"/>
    <cellStyle name="好_“三区”文化人才专项资金" xfId="837"/>
    <cellStyle name="好_1 2017年省对市（州）税收返还和转移支付预算分地区情况表（华侨事务补助）(1)" xfId="838"/>
    <cellStyle name="好_10 2017年省对市（州）税收返还和转移支付预算分地区情况表（寺观教堂维修补助资金）(1)" xfId="839"/>
    <cellStyle name="好_10-扶持民族地区教育发展" xfId="840"/>
    <cellStyle name="好_11 2017年省对市（州）税收返还和转移支付预算分地区情况表（基层行政单位救灾专项资金）(1)" xfId="841"/>
    <cellStyle name="好_1-12" xfId="842"/>
    <cellStyle name="好_1-12_四川省2017年省对市（州）税收返还和转移支付分地区预算（草案）--社保处" xfId="843"/>
    <cellStyle name="好_12 2017年省对市（州）税收返还和转移支付预算分地区情况表（民族地区春节慰问经费）(1)" xfId="844"/>
    <cellStyle name="好_123" xfId="845"/>
    <cellStyle name="好_13 2017年省对市（州）税收返还和转移支付预算分地区情况表（审计能力提升专项经费）(1)" xfId="846"/>
    <cellStyle name="好_14 2017年省对市（州）税收返还和转移支付预算分地区情况表（支持基层政权建设补助资金）(1)" xfId="847"/>
    <cellStyle name="好_15-省级防震减灾分情况" xfId="848"/>
    <cellStyle name="好_18 2017年省对市（州）税收返还和转移支付预算分地区情况表（全省法院系统业务经费）(1)" xfId="849"/>
    <cellStyle name="好_19 征兵经费" xfId="850"/>
    <cellStyle name="好_1-政策性保险财政补助资金" xfId="851"/>
    <cellStyle name="好_2" xfId="852"/>
    <cellStyle name="好_2015财金互动汇总（加人行、补成都）" xfId="853"/>
    <cellStyle name="好_2015财金互动汇总（加人行、补成都） 2" xfId="854"/>
    <cellStyle name="好_2015财金互动汇总（加人行、补成都） 2 2" xfId="855"/>
    <cellStyle name="好_2015财金互动汇总（加人行、补成都） 2 2_2017年省对市(州)税收返还和转移支付预算" xfId="856"/>
    <cellStyle name="好_2015财金互动汇总（加人行、补成都） 2 3" xfId="857"/>
    <cellStyle name="好_2015财金互动汇总（加人行、补成都） 2_2017年省对市(州)税收返还和转移支付预算" xfId="858"/>
    <cellStyle name="好_2015财金互动汇总（加人行、补成都） 3" xfId="859"/>
    <cellStyle name="好_2015财金互动汇总（加人行、补成都） 3_2017年省对市(州)税收返还和转移支付预算" xfId="860"/>
    <cellStyle name="好_2015财金互动汇总（加人行、补成都）_2017年省对市(州)税收返还和转移支付预算" xfId="861"/>
    <cellStyle name="好_2015直接融资汇总表" xfId="862"/>
    <cellStyle name="好_2015直接融资汇总表 2" xfId="863"/>
    <cellStyle name="好_2015直接融资汇总表 2 2" xfId="864"/>
    <cellStyle name="好_2015直接融资汇总表 2 2_2017年省对市(州)税收返还和转移支付预算" xfId="865"/>
    <cellStyle name="好_2015直接融资汇总表 2 3" xfId="866"/>
    <cellStyle name="好_2015直接融资汇总表 2_2017年省对市(州)税收返还和转移支付预算" xfId="867"/>
    <cellStyle name="好_2015直接融资汇总表 3" xfId="868"/>
    <cellStyle name="好_2015直接融资汇总表 3_2017年省对市(州)税收返还和转移支付预算" xfId="869"/>
    <cellStyle name="好_2015直接融资汇总表 4" xfId="870"/>
    <cellStyle name="好_2015直接融资汇总表_2017年省对市(州)税收返还和转移支付预算" xfId="871"/>
    <cellStyle name="好_2016年四川省省级一般公共预算支出执行情况表" xfId="872"/>
    <cellStyle name="好_2017年省对市(州)税收返还和转移支付预算" xfId="873"/>
    <cellStyle name="好_2017年省对市（州）税收返还和转移支付预算分地区情况表（华侨事务补助）(1)" xfId="874"/>
    <cellStyle name="好_2017年省对市（州）税收返还和转移支付预算分地区情况表（华侨事务补助）(1)_四川省2017年省对市（州）税收返还和转移支付分地区预算（草案）--社保处" xfId="875"/>
    <cellStyle name="好_21 禁毒补助经费" xfId="876"/>
    <cellStyle name="警告文本 2 3" xfId="877"/>
    <cellStyle name="好_22 2017年省对市（州）税收返还和转移支付预算分地区情况表（交警业务经费）(1)" xfId="878"/>
    <cellStyle name="好_23 铁路护路专项经费" xfId="879"/>
    <cellStyle name="好_24 维稳经费" xfId="880"/>
    <cellStyle name="好_25 消防部队大型装备建设补助经费" xfId="881"/>
    <cellStyle name="好_宣传文化事业发展专项资金" xfId="882"/>
    <cellStyle name="好_26 地方纪检监察机关办案补助专项资金" xfId="883"/>
    <cellStyle name="好_2-65" xfId="884"/>
    <cellStyle name="好_2-65_四川省2017年省对市（州）税收返还和转移支付分地区预算（草案）--社保处" xfId="885"/>
    <cellStyle name="好_2-67" xfId="886"/>
    <cellStyle name="好_2-67_四川省2017年省对市（州）税收返还和转移支付分地区预算（草案）--社保处" xfId="887"/>
    <cellStyle name="好_27 妇女儿童事业发展专项资金" xfId="888"/>
    <cellStyle name="好_28 基层干训机构建设补助专项资金" xfId="889"/>
    <cellStyle name="好_2-财金互动" xfId="890"/>
    <cellStyle name="好_2-义务教育经费保障机制改革" xfId="891"/>
    <cellStyle name="好_3 2017年省对市（州）税收返还和转移支付预算分地区情况表（到村任职）" xfId="892"/>
    <cellStyle name="好_3-创业担保贷款贴息及奖补" xfId="893"/>
    <cellStyle name="好_3-义务教育均衡发展专项" xfId="894"/>
    <cellStyle name="好_4-11" xfId="895"/>
    <cellStyle name="好_4-12" xfId="896"/>
    <cellStyle name="好_4-22" xfId="897"/>
    <cellStyle name="好_4-23" xfId="898"/>
    <cellStyle name="好_4-24" xfId="899"/>
    <cellStyle name="好_4-30" xfId="900"/>
    <cellStyle name="好_4-31" xfId="901"/>
    <cellStyle name="好_4-5" xfId="902"/>
    <cellStyle name="好_4-农村义教“营养改善计划”" xfId="903"/>
    <cellStyle name="好_5 2017年省对市（州）税收返还和转移支付预算分地区情况表（全国重点寺观教堂维修经费业生中央财政补助资金）(1)" xfId="904"/>
    <cellStyle name="好_6" xfId="905"/>
    <cellStyle name="好_6-扶持民办教育专项" xfId="906"/>
    <cellStyle name="好_6-省级财政政府与社会资本合作项目综合补助资金" xfId="907"/>
    <cellStyle name="好_7 2017年省对市（州）税收返还和转移支付预算分地区情况表（省级旅游发展资金）(1)" xfId="908"/>
    <cellStyle name="好_7-普惠金融政府和社会资本合作以奖代补资金" xfId="909"/>
    <cellStyle name="好_7-中等职业教育发展专项经费" xfId="910"/>
    <cellStyle name="好_8 2017年省对市（州）税收返还和转移支付预算分地区情况表（民族事业发展资金）(1)" xfId="911"/>
    <cellStyle name="好_9 2017年省对市（州）税收返还和转移支付预算分地区情况表（全省工商行政管理专项经费）(1)" xfId="912"/>
    <cellStyle name="好_Sheet14" xfId="913"/>
    <cellStyle name="好_Sheet14_四川省2017年省对市（州）税收返还和转移支付分地区预算（草案）--社保处" xfId="914"/>
    <cellStyle name="好_Sheet15" xfId="915"/>
    <cellStyle name="好_Sheet20" xfId="916"/>
    <cellStyle name="好_Sheet15_四川省2017年省对市（州）税收返还和转移支付分地区预算（草案）--社保处" xfId="917"/>
    <cellStyle name="好_Sheet20_四川省2017年省对市（州）税收返还和转移支付分地区预算（草案）--社保处" xfId="918"/>
    <cellStyle name="好_Sheet16" xfId="919"/>
    <cellStyle name="好_Sheet16_四川省2017年省对市（州）税收返还和转移支付分地区预算（草案）--社保处" xfId="920"/>
    <cellStyle name="好_Sheet18" xfId="921"/>
    <cellStyle name="好_Sheet18_四川省2017年省对市（州）税收返还和转移支付分地区预算（草案）--社保处" xfId="922"/>
    <cellStyle name="好_Sheet19" xfId="923"/>
    <cellStyle name="好_Sheet2" xfId="924"/>
    <cellStyle name="好_Sheet22" xfId="925"/>
    <cellStyle name="好_Sheet22_四川省2017年省对市（州）税收返还和转移支付分地区预算（草案）--社保处" xfId="926"/>
    <cellStyle name="好_Sheet25" xfId="927"/>
    <cellStyle name="好_Sheet25_四川省2017年省对市（州）税收返还和转移支付分地区预算（草案）--社保处" xfId="928"/>
    <cellStyle name="好_Sheet26" xfId="929"/>
    <cellStyle name="好_Sheet27" xfId="930"/>
    <cellStyle name="好_Sheet32" xfId="931"/>
    <cellStyle name="好_Sheet27_四川省2017年省对市（州）税收返还和转移支付分地区预算（草案）--社保处" xfId="932"/>
    <cellStyle name="好_Sheet32_四川省2017年省对市（州）税收返还和转移支付分地区预算（草案）--社保处" xfId="933"/>
    <cellStyle name="好_Sheet29" xfId="934"/>
    <cellStyle name="好_Sheet29_四川省2017年省对市（州）税收返还和转移支付分地区预算（草案）--社保处" xfId="935"/>
    <cellStyle name="好_Sheet33" xfId="936"/>
    <cellStyle name="好_Sheet33_四川省2017年省对市（州）税收返还和转移支付分地区预算（草案）--社保处" xfId="937"/>
    <cellStyle name="好_Sheet7" xfId="938"/>
    <cellStyle name="好_博物馆纪念馆逐步免费开放补助资金" xfId="939"/>
    <cellStyle name="好_促进扩大信贷增量" xfId="940"/>
    <cellStyle name="好_促进扩大信贷增量 2" xfId="941"/>
    <cellStyle name="好_促进扩大信贷增量 2 2" xfId="942"/>
    <cellStyle name="好_促进扩大信贷增量 2 2_2017年省对市(州)税收返还和转移支付预算" xfId="943"/>
    <cellStyle name="好_促进扩大信贷增量 2 2_四川省2017年省对市（州）税收返还和转移支付分地区预算（草案）--社保处" xfId="944"/>
    <cellStyle name="强调文字颜色 1 2" xfId="945"/>
    <cellStyle name="好_促进扩大信贷增量 2 3" xfId="946"/>
    <cellStyle name="好_促进扩大信贷增量 2_2017年省对市(州)税收返还和转移支付预算" xfId="947"/>
    <cellStyle name="好_促进扩大信贷增量 2_四川省2017年省对市（州）税收返还和转移支付分地区预算（草案）--社保处" xfId="948"/>
    <cellStyle name="好_促进扩大信贷增量 3" xfId="949"/>
    <cellStyle name="好_促进扩大信贷增量 3_2017年省对市(州)税收返还和转移支付预算" xfId="950"/>
    <cellStyle name="好_促进扩大信贷增量 4" xfId="951"/>
    <cellStyle name="好_促进扩大信贷增量_2017年省对市(州)税收返还和转移支付预算" xfId="952"/>
    <cellStyle name="好_地方纪检监察机关办案补助专项资金" xfId="953"/>
    <cellStyle name="好_地方纪检监察机关办案补助专项资金_四川省2017年省对市（州）税收返还和转移支付分地区预算（草案）--社保处" xfId="954"/>
    <cellStyle name="好_公共文化服务体系建设" xfId="955"/>
    <cellStyle name="好_国家级非物质文化遗产保护专项资金" xfId="956"/>
    <cellStyle name="好_国家文物保护专项资金" xfId="957"/>
    <cellStyle name="好_汇总" xfId="958"/>
    <cellStyle name="好_汇总 2" xfId="959"/>
    <cellStyle name="好_四川省2017年省对市（州）税收返还和转移支付分地区预算（草案）--教科文处" xfId="960"/>
    <cellStyle name="好_汇总 2 2" xfId="961"/>
    <cellStyle name="好_汇总 2 2_2017年省对市(州)税收返还和转移支付预算" xfId="962"/>
    <cellStyle name="好_汇总 2 2_四川省2017年省对市（州）税收返还和转移支付分地区预算（草案）--社保处" xfId="963"/>
    <cellStyle name="好_汇总 2 3" xfId="964"/>
    <cellStyle name="好_汇总 2_2017年省对市(州)税收返还和转移支付预算" xfId="965"/>
    <cellStyle name="好_汇总 2_四川省2017年省对市（州）税收返还和转移支付分地区预算（草案）--社保处" xfId="966"/>
    <cellStyle name="好_汇总 3" xfId="967"/>
    <cellStyle name="好_汇总 3_2017年省对市(州)税收返还和转移支付预算" xfId="968"/>
    <cellStyle name="好_汇总 3_四川省2017年省对市（州）税收返还和转移支付分地区预算（草案）--社保处" xfId="969"/>
    <cellStyle name="好_汇总 4" xfId="970"/>
    <cellStyle name="好_汇总_四川省2017年省对市（州）税收返还和转移支付分地区预算（草案）--社保处" xfId="971"/>
    <cellStyle name="好_科技口6-30-35" xfId="972"/>
    <cellStyle name="好_美术馆公共图书馆文化馆（站）免费开放专项资金" xfId="973"/>
    <cellStyle name="好_其他工程费用计费" xfId="974"/>
    <cellStyle name="好_其他工程费用计费_四川省2017年省对市（州）税收返还和转移支付分地区预算（草案）--社保处" xfId="975"/>
    <cellStyle name="好_少数民族文化事业发展专项资金" xfId="976"/>
    <cellStyle name="好_省级科技计划项目专项资金" xfId="977"/>
    <cellStyle name="好_省级体育专项资金" xfId="978"/>
    <cellStyle name="好_省级文化发展专项资金" xfId="979"/>
    <cellStyle name="好_省级文物保护专项资金" xfId="980"/>
    <cellStyle name="好_四川省2017年省对市（州）税收返还和转移支付分地区预算（草案）--行政政法处" xfId="981"/>
    <cellStyle name="好_四川省2017年省对市（州）税收返还和转移支付分地区预算（草案）--债务金融处" xfId="982"/>
    <cellStyle name="好_体育场馆免费低收费开放补助资金" xfId="983"/>
    <cellStyle name="好_债券贴息计算器" xfId="984"/>
    <cellStyle name="好_债券贴息计算器_四川省2017年省对市（州）税收返还和转移支付分地区预算（草案）--社保处" xfId="985"/>
    <cellStyle name="汇总 2" xfId="986"/>
    <cellStyle name="汇总 2 2" xfId="987"/>
    <cellStyle name="汇总 2 2 2" xfId="988"/>
    <cellStyle name="汇总 2 2 3" xfId="989"/>
    <cellStyle name="警告文本 2 2 2" xfId="990"/>
    <cellStyle name="汇总 2 2_2017年省对市(州)税收返还和转移支付预算" xfId="991"/>
    <cellStyle name="计算 2" xfId="992"/>
    <cellStyle name="计算 2 2" xfId="993"/>
    <cellStyle name="计算 2 2 2" xfId="994"/>
    <cellStyle name="计算 2 2 3" xfId="995"/>
    <cellStyle name="计算 2 3" xfId="996"/>
    <cellStyle name="检查单元格 2" xfId="997"/>
    <cellStyle name="检查单元格 2 2" xfId="998"/>
    <cellStyle name="检查单元格 2 2_2017年省对市(州)税收返还和转移支付预算" xfId="999"/>
    <cellStyle name="检查单元格 2 3" xfId="1000"/>
    <cellStyle name="检查单元格 2_四川省2017年省对市（州）税收返还和转移支付分地区预算（草案）--社保处" xfId="1001"/>
    <cellStyle name="解释性文本 2" xfId="1002"/>
    <cellStyle name="解释性文本 2 2" xfId="1003"/>
    <cellStyle name="解释性文本 2 2 2" xfId="1004"/>
    <cellStyle name="解释性文本 2 2_2017年省对市(州)税收返还和转移支付预算" xfId="1005"/>
    <cellStyle name="解释性文本 2 3" xfId="1006"/>
    <cellStyle name="警告文本 2 2 3" xfId="1007"/>
    <cellStyle name="链接单元格 2" xfId="1008"/>
    <cellStyle name="链接单元格 2 2" xfId="1009"/>
    <cellStyle name="链接单元格 2 2 2" xfId="1010"/>
    <cellStyle name="链接单元格 2 2 3" xfId="1011"/>
    <cellStyle name="链接单元格 2 2_2017年省对市(州)税收返还和转移支付预算" xfId="1012"/>
    <cellStyle name="链接单元格 2 3" xfId="1013"/>
    <cellStyle name="普通_97-917" xfId="1014"/>
    <cellStyle name="千分位[0]_laroux" xfId="1015"/>
    <cellStyle name="千分位_97-917" xfId="1016"/>
    <cellStyle name="千位[0]_ 表八" xfId="1017"/>
    <cellStyle name="千位_ 表八" xfId="1018"/>
    <cellStyle name="千位分隔 2" xfId="1019"/>
    <cellStyle name="千位分隔 2 2" xfId="1020"/>
    <cellStyle name="千位分隔 2 2 2" xfId="1021"/>
    <cellStyle name="千位分隔 2 2 2 2" xfId="1022"/>
    <cellStyle name="千位分隔 2 2 2 3" xfId="1023"/>
    <cellStyle name="千位分隔 2 2 3" xfId="1024"/>
    <cellStyle name="千位分隔 2 2 4" xfId="1025"/>
    <cellStyle name="千位分隔 2 3" xfId="1026"/>
    <cellStyle name="千位分隔 2 3 2" xfId="1027"/>
    <cellStyle name="千位分隔 2 3 3" xfId="1028"/>
    <cellStyle name="千位分隔 2 4" xfId="1029"/>
    <cellStyle name="千位分隔 3 4" xfId="1030"/>
    <cellStyle name="千位分隔 4" xfId="1031"/>
    <cellStyle name="强调文字颜色 1 2 2" xfId="1032"/>
    <cellStyle name="强调文字颜色 1 2 2 2" xfId="1033"/>
    <cellStyle name="强调文字颜色 1 2 2 3" xfId="1034"/>
    <cellStyle name="强调文字颜色 2 2" xfId="1035"/>
    <cellStyle name="强调文字颜色 2 2 2 3" xfId="1036"/>
    <cellStyle name="强调文字颜色 2 2 2_2017年省对市(州)税收返还和转移支付预算" xfId="1037"/>
    <cellStyle name="强调文字颜色 2 2_四川省2017年省对市（州）税收返还和转移支付分地区预算（草案）--社保处" xfId="1038"/>
    <cellStyle name="强调文字颜色 3 2" xfId="1039"/>
    <cellStyle name="强调文字颜色 3 2 2" xfId="1040"/>
    <cellStyle name="强调文字颜色 3 2 2 2" xfId="1041"/>
    <cellStyle name="强调文字颜色 3 2 2 3" xfId="1042"/>
    <cellStyle name="强调文字颜色 3 2 2_2017年省对市(州)税收返还和转移支付预算" xfId="1043"/>
    <cellStyle name="强调文字颜色 3 2 3" xfId="1044"/>
    <cellStyle name="强调文字颜色 3 2_四川省2017年省对市（州）税收返还和转移支付分地区预算（草案）--社保处" xfId="1045"/>
    <cellStyle name="强调文字颜色 4 2 2 2" xfId="1046"/>
    <cellStyle name="强调文字颜色 4 2 2_2017年省对市(州)税收返还和转移支付预算" xfId="1047"/>
    <cellStyle name="强调文字颜色 4 2 3" xfId="1048"/>
    <cellStyle name="强调文字颜色 4 2_四川省2017年省对市（州）税收返还和转移支付分地区预算（草案）--社保处" xfId="1049"/>
    <cellStyle name="强调文字颜色 5 2" xfId="1050"/>
    <cellStyle name="强调文字颜色 5 2 2" xfId="1051"/>
    <cellStyle name="强调文字颜色 5 2 2 2" xfId="1052"/>
    <cellStyle name="强调文字颜色 5 2 2_2017年省对市(州)税收返还和转移支付预算" xfId="1053"/>
    <cellStyle name="强调文字颜色 5 2 3" xfId="1054"/>
    <cellStyle name="强调文字颜色 5 2_四川省2017年省对市（州）税收返还和转移支付分地区预算（草案）--社保处" xfId="1055"/>
    <cellStyle name="强调文字颜色 6 2" xfId="1056"/>
    <cellStyle name="强调文字颜色 6 2 2" xfId="1057"/>
    <cellStyle name="强调文字颜色 6 2 2 2" xfId="1058"/>
    <cellStyle name="强调文字颜色 6 2 2 3" xfId="1059"/>
    <cellStyle name="强调文字颜色 6 2 2_2017年省对市(州)税收返还和转移支付预算" xfId="1060"/>
    <cellStyle name="强调文字颜色 6 2 3" xfId="1061"/>
    <cellStyle name="强调文字颜色 6 2_四川省2017年省对市（州）税收返还和转移支付分地区预算（草案）--社保处" xfId="1062"/>
    <cellStyle name="适中 2 2" xfId="1063"/>
    <cellStyle name="适中 2 2 2" xfId="1064"/>
    <cellStyle name="适中 2 2 3" xfId="1065"/>
    <cellStyle name="适中 2 2_2017年省对市(州)税收返还和转移支付预算" xfId="1066"/>
    <cellStyle name="适中 2 3" xfId="1067"/>
    <cellStyle name="适中 2_四川省2017年省对市（州）税收返还和转移支付分地区预算（草案）--社保处" xfId="1068"/>
    <cellStyle name="输出 2" xfId="1069"/>
    <cellStyle name="输出 2 2" xfId="1070"/>
    <cellStyle name="输出 2 2 2" xfId="1071"/>
    <cellStyle name="输出 2 2 3" xfId="1072"/>
    <cellStyle name="输出 2 2_2017年省对市(州)税收返还和转移支付预算" xfId="1073"/>
    <cellStyle name="输出 2 3" xfId="1074"/>
    <cellStyle name="输出 2_四川省2017年省对市（州）税收返还和转移支付分地区预算（草案）--社保处" xfId="1075"/>
    <cellStyle name="输入 2" xfId="1076"/>
    <cellStyle name="输入 2 2" xfId="1077"/>
    <cellStyle name="输入 2 2 2" xfId="1078"/>
    <cellStyle name="输入 2 2_2017年省对市(州)税收返还和转移支付预算" xfId="1079"/>
    <cellStyle name="输入 2 3" xfId="1080"/>
    <cellStyle name="输入 2_四川省2017年省对市（州）税收返还和转移支付分地区预算（草案）--社保处" xfId="1081"/>
    <cellStyle name="未定义" xfId="1082"/>
    <cellStyle name="样式 1" xfId="1083"/>
    <cellStyle name="样式 1_2017年省对市(州)税收返还和转移支付预算" xfId="1084"/>
    <cellStyle name="注释 2" xfId="1085"/>
    <cellStyle name="注释 2 2" xfId="1086"/>
    <cellStyle name="注释 2 2 2" xfId="1087"/>
    <cellStyle name="注释 2 2 3" xfId="1088"/>
    <cellStyle name="注释 2 2_四川省2017年省对市（州）税收返还和转移支付分地区预算（草案）--社保处" xfId="1089"/>
    <cellStyle name="注释 2 3" xfId="1090"/>
    <cellStyle name="注释 2_四川省2017年省对市（州）税收返还和转移支付分地区预算（草案）--社保处" xfId="1091"/>
  </cellStyles>
  <tableStyles count="0" defaultTableStyle="TableStyleMedium9"/>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1/AppData/Local/Temp/Rar$DIa0.238/2017&#24180;&#39044;&#20915;&#31639;&#20844;&#24320;&#34920;&#26684;&#26679;&#24335;/&#39044;&#31639;/2016&#24180;&#31038;&#20445;&#22522;&#37329;&#25910;&#25903;&#25191;&#34892;&#21450;2017&#24180;&#39044;&#31639;&#33609;&#26696;&#34920;&#65288;&#39044;&#31639;&#22788;&#24050;&#35843;&#25972;&#26684;&#24335;&#65289;&#65288;2016.1.6&#25253;&#39044;&#31639;&#22788;&#652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01-1"/>
    </sheetNames>
    <sheetDataSet>
      <sheetData sheetId="0"/>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49全省社保基金收入"/>
      <sheetName val="50全省社保基金支出"/>
      <sheetName val="51全省社保结余"/>
      <sheetName val="全省社保基金执行情况说明"/>
      <sheetName val="52省级社保基金收入"/>
      <sheetName val="53省级社保基金支出"/>
      <sheetName val="54省级社保基金结余"/>
      <sheetName val="省级社保基金执行情况说明"/>
      <sheetName val="55YS全省社保基金收入"/>
      <sheetName val="56YS全省社保基金支出"/>
      <sheetName val="57YS全省社保基金结余"/>
      <sheetName val="全省社会保险基金编制说明"/>
      <sheetName val="58YS省级社保基金收入"/>
      <sheetName val="59YS省级社保基金支出"/>
      <sheetName val="60YS省级社保基金结余"/>
      <sheetName val="省级社会保险基金编制说明"/>
      <sheetName val="A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33"/>
  <sheetViews>
    <sheetView tabSelected="1" workbookViewId="0">
      <selection activeCell="G6" sqref="G6"/>
    </sheetView>
  </sheetViews>
  <sheetFormatPr defaultColWidth="9" defaultRowHeight="13.5" outlineLevelCol="1"/>
  <cols>
    <col min="1" max="1" width="23.375" customWidth="1"/>
    <col min="2" max="2" width="62.875" customWidth="1"/>
  </cols>
  <sheetData>
    <row r="1" ht="39" customHeight="1" spans="1:2">
      <c r="A1" s="456" t="s">
        <v>0</v>
      </c>
      <c r="B1" s="457"/>
    </row>
    <row r="2" ht="20" customHeight="1" spans="1:2">
      <c r="A2" s="458">
        <v>1</v>
      </c>
      <c r="B2" s="458" t="s">
        <v>1</v>
      </c>
    </row>
    <row r="3" ht="20" customHeight="1" spans="1:2">
      <c r="A3" s="458">
        <v>2</v>
      </c>
      <c r="B3" s="458" t="s">
        <v>2</v>
      </c>
    </row>
    <row r="4" ht="20" customHeight="1" spans="1:2">
      <c r="A4" s="458">
        <v>3</v>
      </c>
      <c r="B4" s="458" t="s">
        <v>3</v>
      </c>
    </row>
    <row r="5" ht="20" customHeight="1" spans="1:2">
      <c r="A5" s="458">
        <v>4</v>
      </c>
      <c r="B5" s="458" t="s">
        <v>4</v>
      </c>
    </row>
    <row r="6" ht="20" customHeight="1" spans="1:2">
      <c r="A6" s="458">
        <v>5</v>
      </c>
      <c r="B6" s="458" t="s">
        <v>5</v>
      </c>
    </row>
    <row r="7" ht="20" customHeight="1" spans="1:2">
      <c r="A7" s="458">
        <v>6</v>
      </c>
      <c r="B7" s="458" t="s">
        <v>6</v>
      </c>
    </row>
    <row r="8" ht="20" customHeight="1" spans="1:2">
      <c r="A8" s="458">
        <v>7</v>
      </c>
      <c r="B8" s="458" t="s">
        <v>7</v>
      </c>
    </row>
    <row r="9" ht="20" customHeight="1" spans="1:2">
      <c r="A9" s="458">
        <v>8</v>
      </c>
      <c r="B9" s="458" t="s">
        <v>8</v>
      </c>
    </row>
    <row r="10" ht="20" customHeight="1" spans="1:2">
      <c r="A10" s="458">
        <v>9</v>
      </c>
      <c r="B10" s="458" t="s">
        <v>9</v>
      </c>
    </row>
    <row r="11" ht="20" customHeight="1" spans="1:2">
      <c r="A11" s="458">
        <v>10</v>
      </c>
      <c r="B11" s="458" t="s">
        <v>10</v>
      </c>
    </row>
    <row r="12" ht="20" customHeight="1" spans="1:2">
      <c r="A12" s="458">
        <v>11</v>
      </c>
      <c r="B12" s="458" t="s">
        <v>11</v>
      </c>
    </row>
    <row r="13" ht="20" customHeight="1" spans="1:2">
      <c r="A13" s="458">
        <v>12</v>
      </c>
      <c r="B13" s="458" t="s">
        <v>12</v>
      </c>
    </row>
    <row r="14" ht="20" customHeight="1" spans="1:2">
      <c r="A14" s="458">
        <v>13</v>
      </c>
      <c r="B14" s="458" t="s">
        <v>13</v>
      </c>
    </row>
    <row r="15" ht="20" customHeight="1" spans="1:2">
      <c r="A15" s="458">
        <v>14</v>
      </c>
      <c r="B15" s="458" t="s">
        <v>14</v>
      </c>
    </row>
    <row r="16" ht="20" customHeight="1" spans="1:2">
      <c r="A16" s="458">
        <v>15</v>
      </c>
      <c r="B16" s="459" t="s">
        <v>15</v>
      </c>
    </row>
    <row r="17" ht="20" customHeight="1" spans="1:2">
      <c r="A17" s="458">
        <v>16</v>
      </c>
      <c r="B17" s="458" t="s">
        <v>16</v>
      </c>
    </row>
    <row r="18" ht="20" customHeight="1" spans="1:2">
      <c r="A18" s="458">
        <v>17</v>
      </c>
      <c r="B18" s="458" t="s">
        <v>17</v>
      </c>
    </row>
    <row r="19" ht="20" customHeight="1" spans="1:2">
      <c r="A19" s="458">
        <v>18</v>
      </c>
      <c r="B19" s="458" t="s">
        <v>18</v>
      </c>
    </row>
    <row r="20" ht="20" customHeight="1" spans="1:2">
      <c r="A20" s="458">
        <v>19</v>
      </c>
      <c r="B20" s="458" t="s">
        <v>19</v>
      </c>
    </row>
    <row r="21" ht="20" customHeight="1" spans="1:2">
      <c r="A21" s="458">
        <v>20</v>
      </c>
      <c r="B21" s="458" t="s">
        <v>20</v>
      </c>
    </row>
    <row r="22" ht="20" customHeight="1" spans="1:2">
      <c r="A22" s="458">
        <v>21</v>
      </c>
      <c r="B22" s="458" t="s">
        <v>21</v>
      </c>
    </row>
    <row r="23" ht="20" customHeight="1" spans="1:2">
      <c r="A23" s="458">
        <v>22</v>
      </c>
      <c r="B23" s="458" t="s">
        <v>22</v>
      </c>
    </row>
    <row r="24" ht="20" customHeight="1" spans="1:2">
      <c r="A24" s="458">
        <v>23</v>
      </c>
      <c r="B24" s="458" t="s">
        <v>23</v>
      </c>
    </row>
    <row r="25" ht="20" customHeight="1" spans="1:2">
      <c r="A25" s="458">
        <v>24</v>
      </c>
      <c r="B25" s="458" t="s">
        <v>24</v>
      </c>
    </row>
    <row r="26" ht="20" customHeight="1" spans="1:2">
      <c r="A26" s="458">
        <v>25</v>
      </c>
      <c r="B26" s="458" t="s">
        <v>25</v>
      </c>
    </row>
    <row r="27" ht="20" customHeight="1" spans="1:2">
      <c r="A27" s="458">
        <v>26</v>
      </c>
      <c r="B27" s="458" t="s">
        <v>26</v>
      </c>
    </row>
    <row r="28" ht="20" customHeight="1" spans="1:2">
      <c r="A28" s="458">
        <v>27</v>
      </c>
      <c r="B28" s="458" t="s">
        <v>27</v>
      </c>
    </row>
    <row r="29" ht="20" customHeight="1" spans="1:2">
      <c r="A29" s="458">
        <v>28</v>
      </c>
      <c r="B29" s="458" t="s">
        <v>28</v>
      </c>
    </row>
    <row r="30" ht="20" customHeight="1" spans="1:2">
      <c r="A30" s="458">
        <v>29</v>
      </c>
      <c r="B30" s="458" t="s">
        <v>29</v>
      </c>
    </row>
    <row r="31" ht="20" customHeight="1" spans="1:2">
      <c r="A31" s="458">
        <v>30</v>
      </c>
      <c r="B31" s="458" t="s">
        <v>30</v>
      </c>
    </row>
    <row r="32" ht="20" customHeight="1" spans="1:2">
      <c r="A32" s="458">
        <v>31</v>
      </c>
      <c r="B32" s="458" t="s">
        <v>31</v>
      </c>
    </row>
    <row r="33" ht="20" customHeight="1" spans="1:2">
      <c r="A33" s="458">
        <v>32</v>
      </c>
      <c r="B33" s="458" t="s">
        <v>32</v>
      </c>
    </row>
  </sheetData>
  <mergeCells count="1">
    <mergeCell ref="A1:B1"/>
  </mergeCells>
  <pageMargins left="0.75" right="0.75" top="1" bottom="1" header="0.511805555555556" footer="0.511805555555556"/>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19"/>
  <sheetViews>
    <sheetView workbookViewId="0">
      <selection activeCell="A2" sqref="A2:B2"/>
    </sheetView>
  </sheetViews>
  <sheetFormatPr defaultColWidth="9" defaultRowHeight="13.5" outlineLevelCol="1"/>
  <cols>
    <col min="1" max="1" width="46.1083333333333" customWidth="1"/>
    <col min="2" max="2" width="39.1083333333333" customWidth="1"/>
  </cols>
  <sheetData>
    <row r="1" ht="17.4" customHeight="1" spans="1:1">
      <c r="A1" s="320" t="s">
        <v>1375</v>
      </c>
    </row>
    <row r="2" ht="25.5" spans="1:2">
      <c r="A2" s="321" t="s">
        <v>1376</v>
      </c>
      <c r="B2" s="321"/>
    </row>
    <row r="3" ht="16.8" customHeight="1" spans="1:2">
      <c r="A3" s="321"/>
      <c r="B3" s="321"/>
    </row>
    <row r="4" ht="25.8" customHeight="1" spans="2:2">
      <c r="B4" s="322" t="s">
        <v>35</v>
      </c>
    </row>
    <row r="5" s="2" customFormat="1" ht="42.6" customHeight="1" spans="1:2">
      <c r="A5" s="111" t="s">
        <v>1377</v>
      </c>
      <c r="B5" s="111" t="s">
        <v>37</v>
      </c>
    </row>
    <row r="6" ht="42.6" customHeight="1" spans="1:2">
      <c r="A6" s="109" t="s">
        <v>1378</v>
      </c>
      <c r="B6" s="323"/>
    </row>
    <row r="7" ht="42.6" customHeight="1" spans="1:2">
      <c r="A7" s="109" t="s">
        <v>1378</v>
      </c>
      <c r="B7" s="323"/>
    </row>
    <row r="8" ht="42.6" customHeight="1" spans="1:2">
      <c r="A8" s="109" t="s">
        <v>1378</v>
      </c>
      <c r="B8" s="323"/>
    </row>
    <row r="9" ht="42.6" customHeight="1" spans="1:2">
      <c r="A9" s="109" t="s">
        <v>1378</v>
      </c>
      <c r="B9" s="323"/>
    </row>
    <row r="10" ht="42.6" customHeight="1" spans="1:2">
      <c r="A10" s="109" t="s">
        <v>1378</v>
      </c>
      <c r="B10" s="323"/>
    </row>
    <row r="11" ht="42.6" customHeight="1" spans="1:2">
      <c r="A11" s="109" t="s">
        <v>1378</v>
      </c>
      <c r="B11" s="323"/>
    </row>
    <row r="12" ht="42.6" customHeight="1" spans="1:2">
      <c r="A12" s="109" t="s">
        <v>1378</v>
      </c>
      <c r="B12" s="323"/>
    </row>
    <row r="13" ht="42.6" customHeight="1" spans="1:2">
      <c r="A13" s="109" t="s">
        <v>1378</v>
      </c>
      <c r="B13" s="323"/>
    </row>
    <row r="14" ht="42.6" customHeight="1" spans="1:2">
      <c r="A14" s="109" t="s">
        <v>1378</v>
      </c>
      <c r="B14" s="323"/>
    </row>
    <row r="15" ht="42.6" customHeight="1" spans="1:2">
      <c r="A15" s="109" t="s">
        <v>1378</v>
      </c>
      <c r="B15" s="323"/>
    </row>
    <row r="16" ht="42.6" customHeight="1" spans="1:2">
      <c r="A16" s="109" t="s">
        <v>1378</v>
      </c>
      <c r="B16" s="323"/>
    </row>
    <row r="17" ht="42.6" customHeight="1" spans="1:2">
      <c r="A17" s="109" t="s">
        <v>1378</v>
      </c>
      <c r="B17" s="323"/>
    </row>
    <row r="18" ht="42.6" customHeight="1" spans="1:2">
      <c r="A18" s="109" t="s">
        <v>1379</v>
      </c>
      <c r="B18" s="323"/>
    </row>
    <row r="19" ht="42.6" customHeight="1" spans="1:2">
      <c r="A19" s="109" t="s">
        <v>1347</v>
      </c>
      <c r="B19" s="323"/>
    </row>
  </sheetData>
  <mergeCells count="1">
    <mergeCell ref="A2:B2"/>
  </mergeCells>
  <printOptions horizontalCentered="1"/>
  <pageMargins left="0.55" right="0.55" top="0.275" bottom="0.393055555555556" header="0.590277777777778" footer="0.15625"/>
  <pageSetup paperSize="9" firstPageNumber="135" orientation="portrait" useFirstPageNumber="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45"/>
  <sheetViews>
    <sheetView workbookViewId="0">
      <selection activeCell="A2" sqref="A2:N2"/>
    </sheetView>
  </sheetViews>
  <sheetFormatPr defaultColWidth="7.875" defaultRowHeight="12.75"/>
  <cols>
    <col min="1" max="2" width="3.54166666666667" style="298" customWidth="1"/>
    <col min="3" max="3" width="30.5083333333333" style="298" customWidth="1"/>
    <col min="4" max="6" width="11.375" style="298" customWidth="1"/>
    <col min="7" max="7" width="9.75" style="298" customWidth="1"/>
    <col min="8" max="8" width="11.375" style="298" customWidth="1"/>
    <col min="9" max="9" width="8.875" style="298" customWidth="1"/>
    <col min="10" max="10" width="6.625" style="298" customWidth="1"/>
    <col min="11" max="11" width="8.875" style="298" customWidth="1"/>
    <col min="12" max="14" width="3.9" style="298" customWidth="1"/>
    <col min="15" max="15" width="6.48333333333333" style="298" customWidth="1"/>
    <col min="16" max="16384" width="7.875" style="298"/>
  </cols>
  <sheetData>
    <row r="1" ht="24" customHeight="1" spans="1:2">
      <c r="A1" s="299" t="s">
        <v>1380</v>
      </c>
      <c r="B1" s="300"/>
    </row>
    <row r="2" s="298" customFormat="1" ht="51" customHeight="1" spans="1:14">
      <c r="A2" s="301" t="s">
        <v>1381</v>
      </c>
      <c r="B2" s="301"/>
      <c r="C2" s="301"/>
      <c r="D2" s="301"/>
      <c r="E2" s="301"/>
      <c r="F2" s="301"/>
      <c r="G2" s="301"/>
      <c r="H2" s="301"/>
      <c r="I2" s="301"/>
      <c r="J2" s="301"/>
      <c r="K2" s="301"/>
      <c r="L2" s="301"/>
      <c r="M2" s="301"/>
      <c r="N2" s="301"/>
    </row>
    <row r="3" s="298" customFormat="1" ht="21" customHeight="1" spans="1:14">
      <c r="A3" s="302" t="s">
        <v>1382</v>
      </c>
      <c r="B3" s="302"/>
      <c r="C3" s="302"/>
      <c r="D3" s="302"/>
      <c r="E3" s="302"/>
      <c r="F3" s="302"/>
      <c r="G3" s="302"/>
      <c r="H3" s="302"/>
      <c r="I3" s="302"/>
      <c r="J3" s="302"/>
      <c r="K3" s="302"/>
      <c r="L3" s="302"/>
      <c r="M3" s="302"/>
      <c r="N3" s="302"/>
    </row>
    <row r="4" s="298" customFormat="1" ht="21.75" customHeight="1" spans="1:14">
      <c r="A4" s="303" t="s">
        <v>1383</v>
      </c>
      <c r="B4" s="304"/>
      <c r="C4" s="305"/>
      <c r="D4" s="306" t="s">
        <v>1384</v>
      </c>
      <c r="E4" s="303" t="s">
        <v>1385</v>
      </c>
      <c r="F4" s="304"/>
      <c r="G4" s="304"/>
      <c r="H4" s="304"/>
      <c r="I4" s="304"/>
      <c r="J4" s="304"/>
      <c r="K4" s="305"/>
      <c r="L4" s="303" t="s">
        <v>1386</v>
      </c>
      <c r="M4" s="304"/>
      <c r="N4" s="305"/>
    </row>
    <row r="5" s="298" customFormat="1" ht="21" customHeight="1" spans="1:14">
      <c r="A5" s="303" t="s">
        <v>140</v>
      </c>
      <c r="B5" s="305"/>
      <c r="C5" s="306" t="s">
        <v>1387</v>
      </c>
      <c r="D5" s="307"/>
      <c r="E5" s="306" t="s">
        <v>1347</v>
      </c>
      <c r="F5" s="303" t="s">
        <v>1388</v>
      </c>
      <c r="G5" s="304"/>
      <c r="H5" s="305"/>
      <c r="I5" s="303" t="s">
        <v>1389</v>
      </c>
      <c r="J5" s="304"/>
      <c r="K5" s="305"/>
      <c r="L5" s="306" t="s">
        <v>1347</v>
      </c>
      <c r="M5" s="306" t="s">
        <v>1390</v>
      </c>
      <c r="N5" s="306" t="s">
        <v>1391</v>
      </c>
    </row>
    <row r="6" s="298" customFormat="1" ht="33.75" customHeight="1" spans="1:14">
      <c r="A6" s="308" t="s">
        <v>1392</v>
      </c>
      <c r="B6" s="308" t="s">
        <v>1393</v>
      </c>
      <c r="C6" s="309"/>
      <c r="D6" s="309"/>
      <c r="E6" s="309"/>
      <c r="F6" s="308" t="s">
        <v>66</v>
      </c>
      <c r="G6" s="308" t="s">
        <v>1390</v>
      </c>
      <c r="H6" s="308" t="s">
        <v>1391</v>
      </c>
      <c r="I6" s="308" t="s">
        <v>66</v>
      </c>
      <c r="J6" s="308" t="s">
        <v>1390</v>
      </c>
      <c r="K6" s="308" t="s">
        <v>1391</v>
      </c>
      <c r="L6" s="309"/>
      <c r="M6" s="309"/>
      <c r="N6" s="309"/>
    </row>
    <row r="7" s="298" customFormat="1" ht="21.75" customHeight="1" spans="1:14">
      <c r="A7" s="310"/>
      <c r="B7" s="310"/>
      <c r="C7" s="311" t="s">
        <v>1347</v>
      </c>
      <c r="D7" s="312">
        <f t="shared" ref="D7:L7" si="0">D8+D13+D24+D29+D31+D34+D36+D39+D41+D43</f>
        <v>1774082726.92</v>
      </c>
      <c r="E7" s="312">
        <f t="shared" si="0"/>
        <v>1774082726.92</v>
      </c>
      <c r="F7" s="312">
        <f t="shared" si="0"/>
        <v>1736102726.92</v>
      </c>
      <c r="G7" s="312">
        <f t="shared" si="0"/>
        <v>615152726.92</v>
      </c>
      <c r="H7" s="312">
        <f t="shared" si="0"/>
        <v>1120950000</v>
      </c>
      <c r="I7" s="312">
        <f t="shared" si="0"/>
        <v>37980000</v>
      </c>
      <c r="J7" s="312">
        <f t="shared" si="0"/>
        <v>0</v>
      </c>
      <c r="K7" s="312">
        <f t="shared" si="0"/>
        <v>37980000</v>
      </c>
      <c r="L7" s="312">
        <f t="shared" si="0"/>
        <v>0</v>
      </c>
      <c r="M7" s="312"/>
      <c r="N7" s="312"/>
    </row>
    <row r="8" s="298" customFormat="1" ht="21" customHeight="1" spans="1:14">
      <c r="A8" s="313" t="s">
        <v>1394</v>
      </c>
      <c r="B8" s="314"/>
      <c r="C8" s="315" t="s">
        <v>1395</v>
      </c>
      <c r="D8" s="316">
        <v>145711543.4</v>
      </c>
      <c r="E8" s="316">
        <v>145711543.4</v>
      </c>
      <c r="F8" s="316">
        <v>145711543.4</v>
      </c>
      <c r="G8" s="316">
        <v>145711543.4</v>
      </c>
      <c r="H8" s="316">
        <v>0</v>
      </c>
      <c r="I8" s="316">
        <v>0</v>
      </c>
      <c r="J8" s="316">
        <v>0</v>
      </c>
      <c r="K8" s="316">
        <v>0</v>
      </c>
      <c r="L8" s="316"/>
      <c r="M8" s="316"/>
      <c r="N8" s="316"/>
    </row>
    <row r="9" s="298" customFormat="1" ht="23.25" customHeight="1" spans="1:14">
      <c r="A9" s="317" t="s">
        <v>1394</v>
      </c>
      <c r="B9" s="317" t="s">
        <v>1396</v>
      </c>
      <c r="C9" s="318" t="s">
        <v>1397</v>
      </c>
      <c r="D9" s="319">
        <v>83105332</v>
      </c>
      <c r="E9" s="319">
        <v>83105332</v>
      </c>
      <c r="F9" s="319">
        <v>83105332</v>
      </c>
      <c r="G9" s="319">
        <v>83105332</v>
      </c>
      <c r="H9" s="319">
        <v>0</v>
      </c>
      <c r="I9" s="319">
        <v>0</v>
      </c>
      <c r="J9" s="319">
        <v>0</v>
      </c>
      <c r="K9" s="319">
        <v>0</v>
      </c>
      <c r="L9" s="319"/>
      <c r="M9" s="319"/>
      <c r="N9" s="319"/>
    </row>
    <row r="10" s="298" customFormat="1" ht="22.5" customHeight="1" spans="1:14">
      <c r="A10" s="317" t="s">
        <v>1394</v>
      </c>
      <c r="B10" s="317" t="s">
        <v>1398</v>
      </c>
      <c r="C10" s="318" t="s">
        <v>1399</v>
      </c>
      <c r="D10" s="319">
        <v>20319457</v>
      </c>
      <c r="E10" s="319">
        <v>20319457</v>
      </c>
      <c r="F10" s="319">
        <v>20319457</v>
      </c>
      <c r="G10" s="319">
        <v>20319457</v>
      </c>
      <c r="H10" s="319">
        <v>0</v>
      </c>
      <c r="I10" s="319">
        <v>0</v>
      </c>
      <c r="J10" s="319">
        <v>0</v>
      </c>
      <c r="K10" s="319">
        <v>0</v>
      </c>
      <c r="L10" s="319"/>
      <c r="M10" s="319"/>
      <c r="N10" s="319"/>
    </row>
    <row r="11" s="298" customFormat="1" ht="22.5" customHeight="1" spans="1:14">
      <c r="A11" s="317" t="s">
        <v>1394</v>
      </c>
      <c r="B11" s="317" t="s">
        <v>1400</v>
      </c>
      <c r="C11" s="318" t="s">
        <v>1401</v>
      </c>
      <c r="D11" s="319">
        <v>9916326</v>
      </c>
      <c r="E11" s="319">
        <v>9916326</v>
      </c>
      <c r="F11" s="319">
        <v>9916326</v>
      </c>
      <c r="G11" s="319">
        <v>9916326</v>
      </c>
      <c r="H11" s="319">
        <v>0</v>
      </c>
      <c r="I11" s="319">
        <v>0</v>
      </c>
      <c r="J11" s="319">
        <v>0</v>
      </c>
      <c r="K11" s="319">
        <v>0</v>
      </c>
      <c r="L11" s="319"/>
      <c r="M11" s="319"/>
      <c r="N11" s="319"/>
    </row>
    <row r="12" s="298" customFormat="1" ht="22.5" customHeight="1" spans="1:14">
      <c r="A12" s="317" t="s">
        <v>1394</v>
      </c>
      <c r="B12" s="317" t="s">
        <v>1402</v>
      </c>
      <c r="C12" s="318" t="s">
        <v>1403</v>
      </c>
      <c r="D12" s="319">
        <v>32370428.4</v>
      </c>
      <c r="E12" s="319">
        <v>32370428.4</v>
      </c>
      <c r="F12" s="319">
        <v>32370428.4</v>
      </c>
      <c r="G12" s="319">
        <v>32370428.4</v>
      </c>
      <c r="H12" s="319">
        <v>0</v>
      </c>
      <c r="I12" s="319">
        <v>0</v>
      </c>
      <c r="J12" s="319">
        <v>0</v>
      </c>
      <c r="K12" s="319">
        <v>0</v>
      </c>
      <c r="L12" s="319"/>
      <c r="M12" s="319"/>
      <c r="N12" s="319"/>
    </row>
    <row r="13" s="298" customFormat="1" ht="21.75" customHeight="1" spans="1:14">
      <c r="A13" s="313" t="s">
        <v>1404</v>
      </c>
      <c r="B13" s="314"/>
      <c r="C13" s="315" t="s">
        <v>1405</v>
      </c>
      <c r="D13" s="316">
        <v>272598593</v>
      </c>
      <c r="E13" s="316">
        <v>272598593</v>
      </c>
      <c r="F13" s="316">
        <v>238908593</v>
      </c>
      <c r="G13" s="316">
        <v>79858593</v>
      </c>
      <c r="H13" s="316">
        <v>159050000</v>
      </c>
      <c r="I13" s="316">
        <v>33690000</v>
      </c>
      <c r="J13" s="316">
        <v>0</v>
      </c>
      <c r="K13" s="316">
        <v>33690000</v>
      </c>
      <c r="L13" s="316"/>
      <c r="M13" s="316"/>
      <c r="N13" s="316"/>
    </row>
    <row r="14" s="298" customFormat="1" ht="22.5" customHeight="1" spans="1:14">
      <c r="A14" s="317" t="s">
        <v>1404</v>
      </c>
      <c r="B14" s="317" t="s">
        <v>1396</v>
      </c>
      <c r="C14" s="318" t="s">
        <v>1406</v>
      </c>
      <c r="D14" s="319">
        <v>137694774.2</v>
      </c>
      <c r="E14" s="319">
        <v>137694774.2</v>
      </c>
      <c r="F14" s="319">
        <v>128066774.2</v>
      </c>
      <c r="G14" s="319">
        <v>46587774.2</v>
      </c>
      <c r="H14" s="319">
        <v>81479000</v>
      </c>
      <c r="I14" s="319">
        <v>9628000</v>
      </c>
      <c r="J14" s="319">
        <v>0</v>
      </c>
      <c r="K14" s="319">
        <v>9628000</v>
      </c>
      <c r="L14" s="319"/>
      <c r="M14" s="319"/>
      <c r="N14" s="319"/>
    </row>
    <row r="15" s="298" customFormat="1" ht="22.5" customHeight="1" spans="1:14">
      <c r="A15" s="317" t="s">
        <v>1404</v>
      </c>
      <c r="B15" s="317" t="s">
        <v>1398</v>
      </c>
      <c r="C15" s="318" t="s">
        <v>1407</v>
      </c>
      <c r="D15" s="319">
        <v>2510900</v>
      </c>
      <c r="E15" s="319">
        <v>2510900</v>
      </c>
      <c r="F15" s="319">
        <v>2428900</v>
      </c>
      <c r="G15" s="319">
        <v>988900</v>
      </c>
      <c r="H15" s="319">
        <v>1440000</v>
      </c>
      <c r="I15" s="319">
        <v>82000</v>
      </c>
      <c r="J15" s="319">
        <v>0</v>
      </c>
      <c r="K15" s="319">
        <v>82000</v>
      </c>
      <c r="L15" s="319"/>
      <c r="M15" s="319"/>
      <c r="N15" s="319"/>
    </row>
    <row r="16" s="298" customFormat="1" ht="22.5" customHeight="1" spans="1:14">
      <c r="A16" s="317" t="s">
        <v>1404</v>
      </c>
      <c r="B16" s="317" t="s">
        <v>1400</v>
      </c>
      <c r="C16" s="318" t="s">
        <v>1408</v>
      </c>
      <c r="D16" s="319">
        <v>1250250</v>
      </c>
      <c r="E16" s="319">
        <v>1250250</v>
      </c>
      <c r="F16" s="319">
        <v>918250</v>
      </c>
      <c r="G16" s="319">
        <v>773250</v>
      </c>
      <c r="H16" s="319">
        <v>145000</v>
      </c>
      <c r="I16" s="319">
        <v>332000</v>
      </c>
      <c r="J16" s="319">
        <v>0</v>
      </c>
      <c r="K16" s="319">
        <v>332000</v>
      </c>
      <c r="L16" s="319"/>
      <c r="M16" s="319"/>
      <c r="N16" s="319"/>
    </row>
    <row r="17" s="298" customFormat="1" ht="22.5" customHeight="1" spans="1:14">
      <c r="A17" s="317" t="s">
        <v>1404</v>
      </c>
      <c r="B17" s="317" t="s">
        <v>1409</v>
      </c>
      <c r="C17" s="318" t="s">
        <v>1410</v>
      </c>
      <c r="D17" s="319">
        <v>155380</v>
      </c>
      <c r="E17" s="319">
        <v>155380</v>
      </c>
      <c r="F17" s="319">
        <v>15380</v>
      </c>
      <c r="G17" s="319">
        <v>15380</v>
      </c>
      <c r="H17" s="319">
        <v>0</v>
      </c>
      <c r="I17" s="319">
        <v>140000</v>
      </c>
      <c r="J17" s="319">
        <v>0</v>
      </c>
      <c r="K17" s="319">
        <v>140000</v>
      </c>
      <c r="L17" s="319"/>
      <c r="M17" s="319"/>
      <c r="N17" s="319"/>
    </row>
    <row r="18" s="298" customFormat="1" ht="23.25" customHeight="1" spans="1:14">
      <c r="A18" s="317" t="s">
        <v>1404</v>
      </c>
      <c r="B18" s="317" t="s">
        <v>1411</v>
      </c>
      <c r="C18" s="318" t="s">
        <v>1412</v>
      </c>
      <c r="D18" s="319">
        <v>28989215</v>
      </c>
      <c r="E18" s="319">
        <v>28989215</v>
      </c>
      <c r="F18" s="319">
        <v>27478215</v>
      </c>
      <c r="G18" s="319">
        <v>4596215</v>
      </c>
      <c r="H18" s="319">
        <v>22882000</v>
      </c>
      <c r="I18" s="319">
        <v>1511000</v>
      </c>
      <c r="J18" s="319">
        <v>0</v>
      </c>
      <c r="K18" s="319">
        <v>1511000</v>
      </c>
      <c r="L18" s="319"/>
      <c r="M18" s="319"/>
      <c r="N18" s="319"/>
    </row>
    <row r="19" s="298" customFormat="1" ht="22.5" customHeight="1" spans="1:14">
      <c r="A19" s="317" t="s">
        <v>1404</v>
      </c>
      <c r="B19" s="317" t="s">
        <v>1413</v>
      </c>
      <c r="C19" s="318" t="s">
        <v>1414</v>
      </c>
      <c r="D19" s="319">
        <v>1175355</v>
      </c>
      <c r="E19" s="319">
        <v>1175355</v>
      </c>
      <c r="F19" s="319">
        <v>1175355</v>
      </c>
      <c r="G19" s="319">
        <v>1165355</v>
      </c>
      <c r="H19" s="319">
        <v>10000</v>
      </c>
      <c r="I19" s="319">
        <v>0</v>
      </c>
      <c r="J19" s="319">
        <v>0</v>
      </c>
      <c r="K19" s="319">
        <v>0</v>
      </c>
      <c r="L19" s="319"/>
      <c r="M19" s="319"/>
      <c r="N19" s="319"/>
    </row>
    <row r="20" s="298" customFormat="1" ht="22.5" customHeight="1" spans="1:14">
      <c r="A20" s="317" t="s">
        <v>1404</v>
      </c>
      <c r="B20" s="317" t="s">
        <v>1415</v>
      </c>
      <c r="C20" s="318" t="s">
        <v>1416</v>
      </c>
      <c r="D20" s="319">
        <v>400000</v>
      </c>
      <c r="E20" s="319">
        <v>400000</v>
      </c>
      <c r="F20" s="319">
        <v>400000</v>
      </c>
      <c r="G20" s="319">
        <v>0</v>
      </c>
      <c r="H20" s="319">
        <v>400000</v>
      </c>
      <c r="I20" s="319">
        <v>0</v>
      </c>
      <c r="J20" s="319">
        <v>0</v>
      </c>
      <c r="K20" s="319">
        <v>0</v>
      </c>
      <c r="L20" s="319"/>
      <c r="M20" s="319"/>
      <c r="N20" s="319"/>
    </row>
    <row r="21" s="298" customFormat="1" ht="22.5" customHeight="1" spans="1:14">
      <c r="A21" s="317" t="s">
        <v>1404</v>
      </c>
      <c r="B21" s="317" t="s">
        <v>1417</v>
      </c>
      <c r="C21" s="318" t="s">
        <v>1418</v>
      </c>
      <c r="D21" s="319">
        <v>8508900</v>
      </c>
      <c r="E21" s="319">
        <v>8508900</v>
      </c>
      <c r="F21" s="319">
        <v>8478900</v>
      </c>
      <c r="G21" s="319">
        <v>8478900</v>
      </c>
      <c r="H21" s="319">
        <v>0</v>
      </c>
      <c r="I21" s="319">
        <v>30000</v>
      </c>
      <c r="J21" s="319">
        <v>0</v>
      </c>
      <c r="K21" s="319">
        <v>30000</v>
      </c>
      <c r="L21" s="319"/>
      <c r="M21" s="319"/>
      <c r="N21" s="319"/>
    </row>
    <row r="22" s="298" customFormat="1" ht="22.5" customHeight="1" spans="1:14">
      <c r="A22" s="317" t="s">
        <v>1404</v>
      </c>
      <c r="B22" s="317" t="s">
        <v>1419</v>
      </c>
      <c r="C22" s="318" t="s">
        <v>1420</v>
      </c>
      <c r="D22" s="319">
        <v>13019150</v>
      </c>
      <c r="E22" s="319">
        <v>13019150</v>
      </c>
      <c r="F22" s="319">
        <v>12866150</v>
      </c>
      <c r="G22" s="319">
        <v>12712150</v>
      </c>
      <c r="H22" s="319">
        <v>154000</v>
      </c>
      <c r="I22" s="319">
        <v>153000</v>
      </c>
      <c r="J22" s="319">
        <v>0</v>
      </c>
      <c r="K22" s="319">
        <v>153000</v>
      </c>
      <c r="L22" s="319"/>
      <c r="M22" s="319"/>
      <c r="N22" s="319"/>
    </row>
    <row r="23" s="298" customFormat="1" ht="23.25" customHeight="1" spans="1:14">
      <c r="A23" s="317" t="s">
        <v>1404</v>
      </c>
      <c r="B23" s="317" t="s">
        <v>1402</v>
      </c>
      <c r="C23" s="318" t="s">
        <v>1421</v>
      </c>
      <c r="D23" s="319">
        <v>78894668.8</v>
      </c>
      <c r="E23" s="319">
        <v>78894668.8</v>
      </c>
      <c r="F23" s="319">
        <v>57080668.8</v>
      </c>
      <c r="G23" s="319">
        <v>4540668.8</v>
      </c>
      <c r="H23" s="319">
        <v>52540000</v>
      </c>
      <c r="I23" s="319">
        <v>21814000</v>
      </c>
      <c r="J23" s="319">
        <v>0</v>
      </c>
      <c r="K23" s="319">
        <v>21814000</v>
      </c>
      <c r="L23" s="319"/>
      <c r="M23" s="319"/>
      <c r="N23" s="319"/>
    </row>
    <row r="24" s="298" customFormat="1" ht="21" customHeight="1" spans="1:14">
      <c r="A24" s="313" t="s">
        <v>1422</v>
      </c>
      <c r="B24" s="314"/>
      <c r="C24" s="315" t="s">
        <v>1423</v>
      </c>
      <c r="D24" s="316">
        <f t="shared" ref="D24:H24" si="1">SUM(D25:D28)</f>
        <v>609712000</v>
      </c>
      <c r="E24" s="316">
        <f t="shared" si="1"/>
        <v>609712000</v>
      </c>
      <c r="F24" s="316">
        <f t="shared" si="1"/>
        <v>609712000</v>
      </c>
      <c r="G24" s="316">
        <f t="shared" si="1"/>
        <v>5952000</v>
      </c>
      <c r="H24" s="316">
        <f t="shared" si="1"/>
        <v>603760000</v>
      </c>
      <c r="I24" s="316">
        <v>0</v>
      </c>
      <c r="J24" s="316">
        <v>0</v>
      </c>
      <c r="K24" s="316">
        <v>0</v>
      </c>
      <c r="L24" s="316"/>
      <c r="M24" s="316"/>
      <c r="N24" s="316"/>
    </row>
    <row r="25" s="298" customFormat="1" ht="22.5" customHeight="1" spans="1:14">
      <c r="A25" s="317" t="s">
        <v>1422</v>
      </c>
      <c r="B25" s="317" t="s">
        <v>1396</v>
      </c>
      <c r="C25" s="318" t="s">
        <v>1424</v>
      </c>
      <c r="D25" s="319">
        <v>37452000</v>
      </c>
      <c r="E25" s="319">
        <v>37452000</v>
      </c>
      <c r="F25" s="319">
        <v>37452000</v>
      </c>
      <c r="G25" s="319">
        <v>5952000</v>
      </c>
      <c r="H25" s="319">
        <v>31500000</v>
      </c>
      <c r="I25" s="319">
        <v>0</v>
      </c>
      <c r="J25" s="319">
        <v>0</v>
      </c>
      <c r="K25" s="319">
        <v>0</v>
      </c>
      <c r="L25" s="319"/>
      <c r="M25" s="319"/>
      <c r="N25" s="319"/>
    </row>
    <row r="26" s="298" customFormat="1" ht="22.5" customHeight="1" spans="1:14">
      <c r="A26" s="317" t="s">
        <v>1422</v>
      </c>
      <c r="B26" s="317" t="s">
        <v>1398</v>
      </c>
      <c r="C26" s="318" t="s">
        <v>1425</v>
      </c>
      <c r="D26" s="319">
        <v>236930000</v>
      </c>
      <c r="E26" s="319">
        <v>236930000</v>
      </c>
      <c r="F26" s="319">
        <v>236930000</v>
      </c>
      <c r="G26" s="319">
        <v>0</v>
      </c>
      <c r="H26" s="319">
        <v>236930000</v>
      </c>
      <c r="I26" s="319">
        <v>0</v>
      </c>
      <c r="J26" s="319">
        <v>0</v>
      </c>
      <c r="K26" s="319">
        <v>0</v>
      </c>
      <c r="L26" s="319"/>
      <c r="M26" s="319"/>
      <c r="N26" s="319"/>
    </row>
    <row r="27" s="298" customFormat="1" ht="23.25" customHeight="1" spans="1:14">
      <c r="A27" s="317" t="s">
        <v>1422</v>
      </c>
      <c r="B27" s="317" t="s">
        <v>1415</v>
      </c>
      <c r="C27" s="318" t="s">
        <v>1426</v>
      </c>
      <c r="D27" s="319">
        <v>4840000</v>
      </c>
      <c r="E27" s="319">
        <v>4840000</v>
      </c>
      <c r="F27" s="319">
        <v>4840000</v>
      </c>
      <c r="G27" s="319">
        <v>0</v>
      </c>
      <c r="H27" s="319">
        <v>4840000</v>
      </c>
      <c r="I27" s="319">
        <v>0</v>
      </c>
      <c r="J27" s="319">
        <v>0</v>
      </c>
      <c r="K27" s="319">
        <v>0</v>
      </c>
      <c r="L27" s="319"/>
      <c r="M27" s="319"/>
      <c r="N27" s="319"/>
    </row>
    <row r="28" s="298" customFormat="1" ht="22.5" customHeight="1" spans="1:14">
      <c r="A28" s="317" t="s">
        <v>1422</v>
      </c>
      <c r="B28" s="317" t="s">
        <v>1402</v>
      </c>
      <c r="C28" s="318" t="s">
        <v>1427</v>
      </c>
      <c r="D28" s="319">
        <f>E28+L28</f>
        <v>330490000</v>
      </c>
      <c r="E28" s="319">
        <f>F28+I28</f>
        <v>330490000</v>
      </c>
      <c r="F28" s="319">
        <f>G28+H28</f>
        <v>330490000</v>
      </c>
      <c r="G28" s="319">
        <v>0</v>
      </c>
      <c r="H28" s="319">
        <f>338260000-45870000+38100000</f>
        <v>330490000</v>
      </c>
      <c r="I28" s="319">
        <v>0</v>
      </c>
      <c r="J28" s="319">
        <v>0</v>
      </c>
      <c r="K28" s="319">
        <v>0</v>
      </c>
      <c r="L28" s="319"/>
      <c r="M28" s="319"/>
      <c r="N28" s="319"/>
    </row>
    <row r="29" s="298" customFormat="1" ht="21" customHeight="1" spans="1:14">
      <c r="A29" s="313" t="s">
        <v>1428</v>
      </c>
      <c r="B29" s="314"/>
      <c r="C29" s="315" t="s">
        <v>1429</v>
      </c>
      <c r="D29" s="316">
        <v>4440000</v>
      </c>
      <c r="E29" s="316">
        <v>4440000</v>
      </c>
      <c r="F29" s="316">
        <v>4440000</v>
      </c>
      <c r="G29" s="316">
        <v>0</v>
      </c>
      <c r="H29" s="316">
        <v>4440000</v>
      </c>
      <c r="I29" s="316">
        <v>0</v>
      </c>
      <c r="J29" s="316">
        <v>0</v>
      </c>
      <c r="K29" s="316">
        <v>0</v>
      </c>
      <c r="L29" s="316"/>
      <c r="M29" s="316"/>
      <c r="N29" s="316"/>
    </row>
    <row r="30" s="298" customFormat="1" ht="22.5" customHeight="1" spans="1:14">
      <c r="A30" s="317" t="s">
        <v>1428</v>
      </c>
      <c r="B30" s="317" t="s">
        <v>1396</v>
      </c>
      <c r="C30" s="318" t="s">
        <v>1424</v>
      </c>
      <c r="D30" s="319">
        <v>4440000</v>
      </c>
      <c r="E30" s="319">
        <v>4440000</v>
      </c>
      <c r="F30" s="319">
        <v>4440000</v>
      </c>
      <c r="G30" s="319">
        <v>0</v>
      </c>
      <c r="H30" s="319">
        <v>4440000</v>
      </c>
      <c r="I30" s="319">
        <v>0</v>
      </c>
      <c r="J30" s="319">
        <v>0</v>
      </c>
      <c r="K30" s="319">
        <v>0</v>
      </c>
      <c r="L30" s="319"/>
      <c r="M30" s="319"/>
      <c r="N30" s="319"/>
    </row>
    <row r="31" s="298" customFormat="1" ht="21.75" customHeight="1" spans="1:14">
      <c r="A31" s="313" t="s">
        <v>1430</v>
      </c>
      <c r="B31" s="314"/>
      <c r="C31" s="315" t="s">
        <v>1431</v>
      </c>
      <c r="D31" s="316">
        <v>372778974.92</v>
      </c>
      <c r="E31" s="316">
        <v>372778974.92</v>
      </c>
      <c r="F31" s="316">
        <v>370488974.92</v>
      </c>
      <c r="G31" s="316">
        <v>368488974.92</v>
      </c>
      <c r="H31" s="316">
        <v>2000000</v>
      </c>
      <c r="I31" s="316">
        <v>2290000</v>
      </c>
      <c r="J31" s="316">
        <v>0</v>
      </c>
      <c r="K31" s="316">
        <v>2290000</v>
      </c>
      <c r="L31" s="316"/>
      <c r="M31" s="316"/>
      <c r="N31" s="316"/>
    </row>
    <row r="32" s="298" customFormat="1" ht="22.5" customHeight="1" spans="1:14">
      <c r="A32" s="317" t="s">
        <v>1430</v>
      </c>
      <c r="B32" s="317" t="s">
        <v>1396</v>
      </c>
      <c r="C32" s="318" t="s">
        <v>1432</v>
      </c>
      <c r="D32" s="319">
        <v>357563505.92</v>
      </c>
      <c r="E32" s="319">
        <v>357563505.92</v>
      </c>
      <c r="F32" s="319">
        <v>357563505.92</v>
      </c>
      <c r="G32" s="319">
        <v>357563505.92</v>
      </c>
      <c r="H32" s="319">
        <v>0</v>
      </c>
      <c r="I32" s="319">
        <v>0</v>
      </c>
      <c r="J32" s="319">
        <v>0</v>
      </c>
      <c r="K32" s="319">
        <v>0</v>
      </c>
      <c r="L32" s="319"/>
      <c r="M32" s="319"/>
      <c r="N32" s="319"/>
    </row>
    <row r="33" s="298" customFormat="1" ht="22.5" customHeight="1" spans="1:14">
      <c r="A33" s="317" t="s">
        <v>1430</v>
      </c>
      <c r="B33" s="317" t="s">
        <v>1398</v>
      </c>
      <c r="C33" s="318" t="s">
        <v>1433</v>
      </c>
      <c r="D33" s="319">
        <v>15215469</v>
      </c>
      <c r="E33" s="319">
        <v>15215469</v>
      </c>
      <c r="F33" s="319">
        <v>12925469</v>
      </c>
      <c r="G33" s="319">
        <v>10925469</v>
      </c>
      <c r="H33" s="319">
        <v>2000000</v>
      </c>
      <c r="I33" s="319">
        <v>2290000</v>
      </c>
      <c r="J33" s="319">
        <v>0</v>
      </c>
      <c r="K33" s="319">
        <v>2290000</v>
      </c>
      <c r="L33" s="319"/>
      <c r="M33" s="319"/>
      <c r="N33" s="319"/>
    </row>
    <row r="34" s="298" customFormat="1" ht="21" customHeight="1" spans="1:14">
      <c r="A34" s="313" t="s">
        <v>1434</v>
      </c>
      <c r="B34" s="314"/>
      <c r="C34" s="315" t="s">
        <v>1435</v>
      </c>
      <c r="D34" s="316">
        <v>2000000</v>
      </c>
      <c r="E34" s="316">
        <v>2000000</v>
      </c>
      <c r="F34" s="316">
        <v>0</v>
      </c>
      <c r="G34" s="316">
        <v>0</v>
      </c>
      <c r="H34" s="316">
        <v>0</v>
      </c>
      <c r="I34" s="316">
        <v>2000000</v>
      </c>
      <c r="J34" s="316">
        <v>0</v>
      </c>
      <c r="K34" s="316">
        <v>2000000</v>
      </c>
      <c r="L34" s="316"/>
      <c r="M34" s="316"/>
      <c r="N34" s="316"/>
    </row>
    <row r="35" s="298" customFormat="1" ht="23.25" customHeight="1" spans="1:14">
      <c r="A35" s="317" t="s">
        <v>1434</v>
      </c>
      <c r="B35" s="317" t="s">
        <v>1396</v>
      </c>
      <c r="C35" s="318" t="s">
        <v>1436</v>
      </c>
      <c r="D35" s="319">
        <v>2000000</v>
      </c>
      <c r="E35" s="319">
        <v>2000000</v>
      </c>
      <c r="F35" s="319">
        <v>0</v>
      </c>
      <c r="G35" s="319">
        <v>0</v>
      </c>
      <c r="H35" s="319">
        <v>0</v>
      </c>
      <c r="I35" s="319">
        <v>2000000</v>
      </c>
      <c r="J35" s="319">
        <v>0</v>
      </c>
      <c r="K35" s="319">
        <v>2000000</v>
      </c>
      <c r="L35" s="319"/>
      <c r="M35" s="319"/>
      <c r="N35" s="319"/>
    </row>
    <row r="36" s="298" customFormat="1" ht="21" customHeight="1" spans="1:14">
      <c r="A36" s="313" t="s">
        <v>1437</v>
      </c>
      <c r="B36" s="314"/>
      <c r="C36" s="315" t="s">
        <v>1438</v>
      </c>
      <c r="D36" s="316">
        <v>267591615.6</v>
      </c>
      <c r="E36" s="316">
        <v>267591615.6</v>
      </c>
      <c r="F36" s="316">
        <v>267591615.6</v>
      </c>
      <c r="G36" s="316">
        <v>14241615.6</v>
      </c>
      <c r="H36" s="316">
        <v>253350000</v>
      </c>
      <c r="I36" s="316">
        <v>0</v>
      </c>
      <c r="J36" s="316">
        <v>0</v>
      </c>
      <c r="K36" s="316">
        <v>0</v>
      </c>
      <c r="L36" s="316"/>
      <c r="M36" s="316"/>
      <c r="N36" s="316"/>
    </row>
    <row r="37" s="298" customFormat="1" ht="22.5" customHeight="1" spans="1:14">
      <c r="A37" s="317" t="s">
        <v>1437</v>
      </c>
      <c r="B37" s="317" t="s">
        <v>1396</v>
      </c>
      <c r="C37" s="318" t="s">
        <v>1439</v>
      </c>
      <c r="D37" s="319">
        <v>31996737</v>
      </c>
      <c r="E37" s="319">
        <v>31996737</v>
      </c>
      <c r="F37" s="319">
        <v>31996737</v>
      </c>
      <c r="G37" s="319">
        <v>9146737</v>
      </c>
      <c r="H37" s="319">
        <v>22850000</v>
      </c>
      <c r="I37" s="319">
        <v>0</v>
      </c>
      <c r="J37" s="319">
        <v>0</v>
      </c>
      <c r="K37" s="319">
        <v>0</v>
      </c>
      <c r="L37" s="319"/>
      <c r="M37" s="319"/>
      <c r="N37" s="319"/>
    </row>
    <row r="38" s="298" customFormat="1" ht="22.5" customHeight="1" spans="1:14">
      <c r="A38" s="317" t="s">
        <v>1437</v>
      </c>
      <c r="B38" s="317" t="s">
        <v>1402</v>
      </c>
      <c r="C38" s="318" t="s">
        <v>1440</v>
      </c>
      <c r="D38" s="319">
        <v>235594878.6</v>
      </c>
      <c r="E38" s="319">
        <v>235594878.6</v>
      </c>
      <c r="F38" s="319">
        <v>235594878.6</v>
      </c>
      <c r="G38" s="319">
        <v>5094878.6</v>
      </c>
      <c r="H38" s="319">
        <v>230500000</v>
      </c>
      <c r="I38" s="319">
        <v>0</v>
      </c>
      <c r="J38" s="319">
        <v>0</v>
      </c>
      <c r="K38" s="319">
        <v>0</v>
      </c>
      <c r="L38" s="319"/>
      <c r="M38" s="319"/>
      <c r="N38" s="319"/>
    </row>
    <row r="39" s="298" customFormat="1" ht="21.75" customHeight="1" spans="1:14">
      <c r="A39" s="313" t="s">
        <v>1441</v>
      </c>
      <c r="B39" s="314"/>
      <c r="C39" s="315" t="s">
        <v>1442</v>
      </c>
      <c r="D39" s="316">
        <v>900000</v>
      </c>
      <c r="E39" s="316">
        <v>900000</v>
      </c>
      <c r="F39" s="316">
        <v>900000</v>
      </c>
      <c r="G39" s="316">
        <v>900000</v>
      </c>
      <c r="H39" s="316">
        <v>0</v>
      </c>
      <c r="I39" s="316">
        <v>0</v>
      </c>
      <c r="J39" s="316">
        <v>0</v>
      </c>
      <c r="K39" s="316">
        <v>0</v>
      </c>
      <c r="L39" s="316"/>
      <c r="M39" s="316"/>
      <c r="N39" s="316"/>
    </row>
    <row r="40" s="298" customFormat="1" ht="22.5" customHeight="1" spans="1:14">
      <c r="A40" s="317" t="s">
        <v>1441</v>
      </c>
      <c r="B40" s="317" t="s">
        <v>1398</v>
      </c>
      <c r="C40" s="318" t="s">
        <v>1443</v>
      </c>
      <c r="D40" s="319">
        <v>900000</v>
      </c>
      <c r="E40" s="319">
        <v>900000</v>
      </c>
      <c r="F40" s="319">
        <v>900000</v>
      </c>
      <c r="G40" s="319">
        <v>900000</v>
      </c>
      <c r="H40" s="319">
        <v>0</v>
      </c>
      <c r="I40" s="319">
        <v>0</v>
      </c>
      <c r="J40" s="319">
        <v>0</v>
      </c>
      <c r="K40" s="319">
        <v>0</v>
      </c>
      <c r="L40" s="319"/>
      <c r="M40" s="319"/>
      <c r="N40" s="319"/>
    </row>
    <row r="41" s="298" customFormat="1" ht="21" customHeight="1" spans="1:14">
      <c r="A41" s="313" t="s">
        <v>1444</v>
      </c>
      <c r="B41" s="314"/>
      <c r="C41" s="315" t="s">
        <v>1445</v>
      </c>
      <c r="D41" s="316">
        <v>62490000</v>
      </c>
      <c r="E41" s="316">
        <v>62490000</v>
      </c>
      <c r="F41" s="316">
        <v>62490000</v>
      </c>
      <c r="G41" s="316">
        <v>0</v>
      </c>
      <c r="H41" s="316">
        <v>62490000</v>
      </c>
      <c r="I41" s="316">
        <v>0</v>
      </c>
      <c r="J41" s="316">
        <v>0</v>
      </c>
      <c r="K41" s="316">
        <v>0</v>
      </c>
      <c r="L41" s="316"/>
      <c r="M41" s="316"/>
      <c r="N41" s="316"/>
    </row>
    <row r="42" s="298" customFormat="1" ht="22.5" customHeight="1" spans="1:14">
      <c r="A42" s="317" t="s">
        <v>1444</v>
      </c>
      <c r="B42" s="317" t="s">
        <v>1396</v>
      </c>
      <c r="C42" s="318" t="s">
        <v>1446</v>
      </c>
      <c r="D42" s="319">
        <v>62490000</v>
      </c>
      <c r="E42" s="319">
        <v>62490000</v>
      </c>
      <c r="F42" s="319">
        <v>62490000</v>
      </c>
      <c r="G42" s="319">
        <v>0</v>
      </c>
      <c r="H42" s="319">
        <v>62490000</v>
      </c>
      <c r="I42" s="319">
        <v>0</v>
      </c>
      <c r="J42" s="319">
        <v>0</v>
      </c>
      <c r="K42" s="319">
        <v>0</v>
      </c>
      <c r="L42" s="319"/>
      <c r="M42" s="319"/>
      <c r="N42" s="319"/>
    </row>
    <row r="43" s="298" customFormat="1" ht="21.75" customHeight="1" spans="1:14">
      <c r="A43" s="313" t="s">
        <v>1447</v>
      </c>
      <c r="B43" s="314"/>
      <c r="C43" s="315" t="s">
        <v>310</v>
      </c>
      <c r="D43" s="316">
        <v>35860000</v>
      </c>
      <c r="E43" s="316">
        <v>35860000</v>
      </c>
      <c r="F43" s="316">
        <v>35860000</v>
      </c>
      <c r="G43" s="316">
        <v>0</v>
      </c>
      <c r="H43" s="316">
        <v>35860000</v>
      </c>
      <c r="I43" s="316">
        <v>0</v>
      </c>
      <c r="J43" s="316">
        <v>0</v>
      </c>
      <c r="K43" s="316">
        <v>0</v>
      </c>
      <c r="L43" s="316"/>
      <c r="M43" s="316"/>
      <c r="N43" s="316"/>
    </row>
    <row r="44" s="298" customFormat="1" ht="22.5" customHeight="1" spans="1:14">
      <c r="A44" s="317" t="s">
        <v>1447</v>
      </c>
      <c r="B44" s="317" t="s">
        <v>1402</v>
      </c>
      <c r="C44" s="318" t="s">
        <v>1448</v>
      </c>
      <c r="D44" s="319">
        <v>35860000</v>
      </c>
      <c r="E44" s="319">
        <v>35860000</v>
      </c>
      <c r="F44" s="319">
        <v>35860000</v>
      </c>
      <c r="G44" s="319">
        <v>0</v>
      </c>
      <c r="H44" s="319">
        <v>35860000</v>
      </c>
      <c r="I44" s="319">
        <v>0</v>
      </c>
      <c r="J44" s="319">
        <v>0</v>
      </c>
      <c r="K44" s="319">
        <v>0</v>
      </c>
      <c r="L44" s="319"/>
      <c r="M44" s="319"/>
      <c r="N44" s="319"/>
    </row>
    <row r="45" s="298" customFormat="1" ht="24" customHeight="1"/>
  </sheetData>
  <mergeCells count="15">
    <mergeCell ref="A1:B1"/>
    <mergeCell ref="A2:N2"/>
    <mergeCell ref="A3:N3"/>
    <mergeCell ref="A4:C4"/>
    <mergeCell ref="E4:K4"/>
    <mergeCell ref="L4:N4"/>
    <mergeCell ref="A5:B5"/>
    <mergeCell ref="F5:H5"/>
    <mergeCell ref="I5:K5"/>
    <mergeCell ref="C5:C6"/>
    <mergeCell ref="D4:D6"/>
    <mergeCell ref="E5:E6"/>
    <mergeCell ref="L5:L6"/>
    <mergeCell ref="M5:M6"/>
    <mergeCell ref="N5:N6"/>
  </mergeCells>
  <printOptions horizontalCentered="1"/>
  <pageMargins left="0.55" right="0.55" top="0.275" bottom="0.393055555555556" header="0.590277777777778" footer="0.15625"/>
  <pageSetup paperSize="9" scale="94" firstPageNumber="135" orientation="portrait" useFirstPageNumber="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6"/>
  <sheetViews>
    <sheetView topLeftCell="C1" workbookViewId="0">
      <selection activeCell="B2" sqref="B2:D2"/>
    </sheetView>
  </sheetViews>
  <sheetFormatPr defaultColWidth="9" defaultRowHeight="14.25" outlineLevelCol="3"/>
  <cols>
    <col min="1" max="1" width="9" style="281" hidden="1" customWidth="1"/>
    <col min="2" max="2" width="4.88333333333333" style="282" hidden="1" customWidth="1"/>
    <col min="3" max="3" width="51.1083333333333" style="283" customWidth="1"/>
    <col min="4" max="4" width="50.5583333333333" style="284" customWidth="1"/>
    <col min="5" max="254" width="9" style="283"/>
    <col min="255" max="256" width="9" style="283" hidden="1" customWidth="1"/>
    <col min="257" max="257" width="51.1083333333333" style="283" customWidth="1"/>
    <col min="258" max="260" width="14.775" style="283" customWidth="1"/>
    <col min="261" max="510" width="9" style="283"/>
    <col min="511" max="512" width="9" style="283" hidden="1" customWidth="1"/>
    <col min="513" max="513" width="51.1083333333333" style="283" customWidth="1"/>
    <col min="514" max="516" width="14.775" style="283" customWidth="1"/>
    <col min="517" max="766" width="9" style="283"/>
    <col min="767" max="768" width="9" style="283" hidden="1" customWidth="1"/>
    <col min="769" max="769" width="51.1083333333333" style="283" customWidth="1"/>
    <col min="770" max="772" width="14.775" style="283" customWidth="1"/>
    <col min="773" max="1022" width="9" style="283"/>
    <col min="1023" max="1024" width="9" style="283" hidden="1" customWidth="1"/>
    <col min="1025" max="1025" width="51.1083333333333" style="283" customWidth="1"/>
    <col min="1026" max="1028" width="14.775" style="283" customWidth="1"/>
    <col min="1029" max="1278" width="9" style="283"/>
    <col min="1279" max="1280" width="9" style="283" hidden="1" customWidth="1"/>
    <col min="1281" max="1281" width="51.1083333333333" style="283" customWidth="1"/>
    <col min="1282" max="1284" width="14.775" style="283" customWidth="1"/>
    <col min="1285" max="1534" width="9" style="283"/>
    <col min="1535" max="1536" width="9" style="283" hidden="1" customWidth="1"/>
    <col min="1537" max="1537" width="51.1083333333333" style="283" customWidth="1"/>
    <col min="1538" max="1540" width="14.775" style="283" customWidth="1"/>
    <col min="1541" max="1790" width="9" style="283"/>
    <col min="1791" max="1792" width="9" style="283" hidden="1" customWidth="1"/>
    <col min="1793" max="1793" width="51.1083333333333" style="283" customWidth="1"/>
    <col min="1794" max="1796" width="14.775" style="283" customWidth="1"/>
    <col min="1797" max="2046" width="9" style="283"/>
    <col min="2047" max="2048" width="9" style="283" hidden="1" customWidth="1"/>
    <col min="2049" max="2049" width="51.1083333333333" style="283" customWidth="1"/>
    <col min="2050" max="2052" width="14.775" style="283" customWidth="1"/>
    <col min="2053" max="2302" width="9" style="283"/>
    <col min="2303" max="2304" width="9" style="283" hidden="1" customWidth="1"/>
    <col min="2305" max="2305" width="51.1083333333333" style="283" customWidth="1"/>
    <col min="2306" max="2308" width="14.775" style="283" customWidth="1"/>
    <col min="2309" max="2558" width="9" style="283"/>
    <col min="2559" max="2560" width="9" style="283" hidden="1" customWidth="1"/>
    <col min="2561" max="2561" width="51.1083333333333" style="283" customWidth="1"/>
    <col min="2562" max="2564" width="14.775" style="283" customWidth="1"/>
    <col min="2565" max="2814" width="9" style="283"/>
    <col min="2815" max="2816" width="9" style="283" hidden="1" customWidth="1"/>
    <col min="2817" max="2817" width="51.1083333333333" style="283" customWidth="1"/>
    <col min="2818" max="2820" width="14.775" style="283" customWidth="1"/>
    <col min="2821" max="3070" width="9" style="283"/>
    <col min="3071" max="3072" width="9" style="283" hidden="1" customWidth="1"/>
    <col min="3073" max="3073" width="51.1083333333333" style="283" customWidth="1"/>
    <col min="3074" max="3076" width="14.775" style="283" customWidth="1"/>
    <col min="3077" max="3326" width="9" style="283"/>
    <col min="3327" max="3328" width="9" style="283" hidden="1" customWidth="1"/>
    <col min="3329" max="3329" width="51.1083333333333" style="283" customWidth="1"/>
    <col min="3330" max="3332" width="14.775" style="283" customWidth="1"/>
    <col min="3333" max="3582" width="9" style="283"/>
    <col min="3583" max="3584" width="9" style="283" hidden="1" customWidth="1"/>
    <col min="3585" max="3585" width="51.1083333333333" style="283" customWidth="1"/>
    <col min="3586" max="3588" width="14.775" style="283" customWidth="1"/>
    <col min="3589" max="3838" width="9" style="283"/>
    <col min="3839" max="3840" width="9" style="283" hidden="1" customWidth="1"/>
    <col min="3841" max="3841" width="51.1083333333333" style="283" customWidth="1"/>
    <col min="3842" max="3844" width="14.775" style="283" customWidth="1"/>
    <col min="3845" max="4094" width="9" style="283"/>
    <col min="4095" max="4096" width="9" style="283" hidden="1" customWidth="1"/>
    <col min="4097" max="4097" width="51.1083333333333" style="283" customWidth="1"/>
    <col min="4098" max="4100" width="14.775" style="283" customWidth="1"/>
    <col min="4101" max="4350" width="9" style="283"/>
    <col min="4351" max="4352" width="9" style="283" hidden="1" customWidth="1"/>
    <col min="4353" max="4353" width="51.1083333333333" style="283" customWidth="1"/>
    <col min="4354" max="4356" width="14.775" style="283" customWidth="1"/>
    <col min="4357" max="4606" width="9" style="283"/>
    <col min="4607" max="4608" width="9" style="283" hidden="1" customWidth="1"/>
    <col min="4609" max="4609" width="51.1083333333333" style="283" customWidth="1"/>
    <col min="4610" max="4612" width="14.775" style="283" customWidth="1"/>
    <col min="4613" max="4862" width="9" style="283"/>
    <col min="4863" max="4864" width="9" style="283" hidden="1" customWidth="1"/>
    <col min="4865" max="4865" width="51.1083333333333" style="283" customWidth="1"/>
    <col min="4866" max="4868" width="14.775" style="283" customWidth="1"/>
    <col min="4869" max="5118" width="9" style="283"/>
    <col min="5119" max="5120" width="9" style="283" hidden="1" customWidth="1"/>
    <col min="5121" max="5121" width="51.1083333333333" style="283" customWidth="1"/>
    <col min="5122" max="5124" width="14.775" style="283" customWidth="1"/>
    <col min="5125" max="5374" width="9" style="283"/>
    <col min="5375" max="5376" width="9" style="283" hidden="1" customWidth="1"/>
    <col min="5377" max="5377" width="51.1083333333333" style="283" customWidth="1"/>
    <col min="5378" max="5380" width="14.775" style="283" customWidth="1"/>
    <col min="5381" max="5630" width="9" style="283"/>
    <col min="5631" max="5632" width="9" style="283" hidden="1" customWidth="1"/>
    <col min="5633" max="5633" width="51.1083333333333" style="283" customWidth="1"/>
    <col min="5634" max="5636" width="14.775" style="283" customWidth="1"/>
    <col min="5637" max="5886" width="9" style="283"/>
    <col min="5887" max="5888" width="9" style="283" hidden="1" customWidth="1"/>
    <col min="5889" max="5889" width="51.1083333333333" style="283" customWidth="1"/>
    <col min="5890" max="5892" width="14.775" style="283" customWidth="1"/>
    <col min="5893" max="6142" width="9" style="283"/>
    <col min="6143" max="6144" width="9" style="283" hidden="1" customWidth="1"/>
    <col min="6145" max="6145" width="51.1083333333333" style="283" customWidth="1"/>
    <col min="6146" max="6148" width="14.775" style="283" customWidth="1"/>
    <col min="6149" max="6398" width="9" style="283"/>
    <col min="6399" max="6400" width="9" style="283" hidden="1" customWidth="1"/>
    <col min="6401" max="6401" width="51.1083333333333" style="283" customWidth="1"/>
    <col min="6402" max="6404" width="14.775" style="283" customWidth="1"/>
    <col min="6405" max="6654" width="9" style="283"/>
    <col min="6655" max="6656" width="9" style="283" hidden="1" customWidth="1"/>
    <col min="6657" max="6657" width="51.1083333333333" style="283" customWidth="1"/>
    <col min="6658" max="6660" width="14.775" style="283" customWidth="1"/>
    <col min="6661" max="6910" width="9" style="283"/>
    <col min="6911" max="6912" width="9" style="283" hidden="1" customWidth="1"/>
    <col min="6913" max="6913" width="51.1083333333333" style="283" customWidth="1"/>
    <col min="6914" max="6916" width="14.775" style="283" customWidth="1"/>
    <col min="6917" max="7166" width="9" style="283"/>
    <col min="7167" max="7168" width="9" style="283" hidden="1" customWidth="1"/>
    <col min="7169" max="7169" width="51.1083333333333" style="283" customWidth="1"/>
    <col min="7170" max="7172" width="14.775" style="283" customWidth="1"/>
    <col min="7173" max="7422" width="9" style="283"/>
    <col min="7423" max="7424" width="9" style="283" hidden="1" customWidth="1"/>
    <col min="7425" max="7425" width="51.1083333333333" style="283" customWidth="1"/>
    <col min="7426" max="7428" width="14.775" style="283" customWidth="1"/>
    <col min="7429" max="7678" width="9" style="283"/>
    <col min="7679" max="7680" width="9" style="283" hidden="1" customWidth="1"/>
    <col min="7681" max="7681" width="51.1083333333333" style="283" customWidth="1"/>
    <col min="7682" max="7684" width="14.775" style="283" customWidth="1"/>
    <col min="7685" max="7934" width="9" style="283"/>
    <col min="7935" max="7936" width="9" style="283" hidden="1" customWidth="1"/>
    <col min="7937" max="7937" width="51.1083333333333" style="283" customWidth="1"/>
    <col min="7938" max="7940" width="14.775" style="283" customWidth="1"/>
    <col min="7941" max="8190" width="9" style="283"/>
    <col min="8191" max="8192" width="9" style="283" hidden="1" customWidth="1"/>
    <col min="8193" max="8193" width="51.1083333333333" style="283" customWidth="1"/>
    <col min="8194" max="8196" width="14.775" style="283" customWidth="1"/>
    <col min="8197" max="8446" width="9" style="283"/>
    <col min="8447" max="8448" width="9" style="283" hidden="1" customWidth="1"/>
    <col min="8449" max="8449" width="51.1083333333333" style="283" customWidth="1"/>
    <col min="8450" max="8452" width="14.775" style="283" customWidth="1"/>
    <col min="8453" max="8702" width="9" style="283"/>
    <col min="8703" max="8704" width="9" style="283" hidden="1" customWidth="1"/>
    <col min="8705" max="8705" width="51.1083333333333" style="283" customWidth="1"/>
    <col min="8706" max="8708" width="14.775" style="283" customWidth="1"/>
    <col min="8709" max="8958" width="9" style="283"/>
    <col min="8959" max="8960" width="9" style="283" hidden="1" customWidth="1"/>
    <col min="8961" max="8961" width="51.1083333333333" style="283" customWidth="1"/>
    <col min="8962" max="8964" width="14.775" style="283" customWidth="1"/>
    <col min="8965" max="9214" width="9" style="283"/>
    <col min="9215" max="9216" width="9" style="283" hidden="1" customWidth="1"/>
    <col min="9217" max="9217" width="51.1083333333333" style="283" customWidth="1"/>
    <col min="9218" max="9220" width="14.775" style="283" customWidth="1"/>
    <col min="9221" max="9470" width="9" style="283"/>
    <col min="9471" max="9472" width="9" style="283" hidden="1" customWidth="1"/>
    <col min="9473" max="9473" width="51.1083333333333" style="283" customWidth="1"/>
    <col min="9474" max="9476" width="14.775" style="283" customWidth="1"/>
    <col min="9477" max="9726" width="9" style="283"/>
    <col min="9727" max="9728" width="9" style="283" hidden="1" customWidth="1"/>
    <col min="9729" max="9729" width="51.1083333333333" style="283" customWidth="1"/>
    <col min="9730" max="9732" width="14.775" style="283" customWidth="1"/>
    <col min="9733" max="9982" width="9" style="283"/>
    <col min="9983" max="9984" width="9" style="283" hidden="1" customWidth="1"/>
    <col min="9985" max="9985" width="51.1083333333333" style="283" customWidth="1"/>
    <col min="9986" max="9988" width="14.775" style="283" customWidth="1"/>
    <col min="9989" max="10238" width="9" style="283"/>
    <col min="10239" max="10240" width="9" style="283" hidden="1" customWidth="1"/>
    <col min="10241" max="10241" width="51.1083333333333" style="283" customWidth="1"/>
    <col min="10242" max="10244" width="14.775" style="283" customWidth="1"/>
    <col min="10245" max="10494" width="9" style="283"/>
    <col min="10495" max="10496" width="9" style="283" hidden="1" customWidth="1"/>
    <col min="10497" max="10497" width="51.1083333333333" style="283" customWidth="1"/>
    <col min="10498" max="10500" width="14.775" style="283" customWidth="1"/>
    <col min="10501" max="10750" width="9" style="283"/>
    <col min="10751" max="10752" width="9" style="283" hidden="1" customWidth="1"/>
    <col min="10753" max="10753" width="51.1083333333333" style="283" customWidth="1"/>
    <col min="10754" max="10756" width="14.775" style="283" customWidth="1"/>
    <col min="10757" max="11006" width="9" style="283"/>
    <col min="11007" max="11008" width="9" style="283" hidden="1" customWidth="1"/>
    <col min="11009" max="11009" width="51.1083333333333" style="283" customWidth="1"/>
    <col min="11010" max="11012" width="14.775" style="283" customWidth="1"/>
    <col min="11013" max="11262" width="9" style="283"/>
    <col min="11263" max="11264" width="9" style="283" hidden="1" customWidth="1"/>
    <col min="11265" max="11265" width="51.1083333333333" style="283" customWidth="1"/>
    <col min="11266" max="11268" width="14.775" style="283" customWidth="1"/>
    <col min="11269" max="11518" width="9" style="283"/>
    <col min="11519" max="11520" width="9" style="283" hidden="1" customWidth="1"/>
    <col min="11521" max="11521" width="51.1083333333333" style="283" customWidth="1"/>
    <col min="11522" max="11524" width="14.775" style="283" customWidth="1"/>
    <col min="11525" max="11774" width="9" style="283"/>
    <col min="11775" max="11776" width="9" style="283" hidden="1" customWidth="1"/>
    <col min="11777" max="11777" width="51.1083333333333" style="283" customWidth="1"/>
    <col min="11778" max="11780" width="14.775" style="283" customWidth="1"/>
    <col min="11781" max="12030" width="9" style="283"/>
    <col min="12031" max="12032" width="9" style="283" hidden="1" customWidth="1"/>
    <col min="12033" max="12033" width="51.1083333333333" style="283" customWidth="1"/>
    <col min="12034" max="12036" width="14.775" style="283" customWidth="1"/>
    <col min="12037" max="12286" width="9" style="283"/>
    <col min="12287" max="12288" width="9" style="283" hidden="1" customWidth="1"/>
    <col min="12289" max="12289" width="51.1083333333333" style="283" customWidth="1"/>
    <col min="12290" max="12292" width="14.775" style="283" customWidth="1"/>
    <col min="12293" max="12542" width="9" style="283"/>
    <col min="12543" max="12544" width="9" style="283" hidden="1" customWidth="1"/>
    <col min="12545" max="12545" width="51.1083333333333" style="283" customWidth="1"/>
    <col min="12546" max="12548" width="14.775" style="283" customWidth="1"/>
    <col min="12549" max="12798" width="9" style="283"/>
    <col min="12799" max="12800" width="9" style="283" hidden="1" customWidth="1"/>
    <col min="12801" max="12801" width="51.1083333333333" style="283" customWidth="1"/>
    <col min="12802" max="12804" width="14.775" style="283" customWidth="1"/>
    <col min="12805" max="13054" width="9" style="283"/>
    <col min="13055" max="13056" width="9" style="283" hidden="1" customWidth="1"/>
    <col min="13057" max="13057" width="51.1083333333333" style="283" customWidth="1"/>
    <col min="13058" max="13060" width="14.775" style="283" customWidth="1"/>
    <col min="13061" max="13310" width="9" style="283"/>
    <col min="13311" max="13312" width="9" style="283" hidden="1" customWidth="1"/>
    <col min="13313" max="13313" width="51.1083333333333" style="283" customWidth="1"/>
    <col min="13314" max="13316" width="14.775" style="283" customWidth="1"/>
    <col min="13317" max="13566" width="9" style="283"/>
    <col min="13567" max="13568" width="9" style="283" hidden="1" customWidth="1"/>
    <col min="13569" max="13569" width="51.1083333333333" style="283" customWidth="1"/>
    <col min="13570" max="13572" width="14.775" style="283" customWidth="1"/>
    <col min="13573" max="13822" width="9" style="283"/>
    <col min="13823" max="13824" width="9" style="283" hidden="1" customWidth="1"/>
    <col min="13825" max="13825" width="51.1083333333333" style="283" customWidth="1"/>
    <col min="13826" max="13828" width="14.775" style="283" customWidth="1"/>
    <col min="13829" max="14078" width="9" style="283"/>
    <col min="14079" max="14080" width="9" style="283" hidden="1" customWidth="1"/>
    <col min="14081" max="14081" width="51.1083333333333" style="283" customWidth="1"/>
    <col min="14082" max="14084" width="14.775" style="283" customWidth="1"/>
    <col min="14085" max="14334" width="9" style="283"/>
    <col min="14335" max="14336" width="9" style="283" hidden="1" customWidth="1"/>
    <col min="14337" max="14337" width="51.1083333333333" style="283" customWidth="1"/>
    <col min="14338" max="14340" width="14.775" style="283" customWidth="1"/>
    <col min="14341" max="14590" width="9" style="283"/>
    <col min="14591" max="14592" width="9" style="283" hidden="1" customWidth="1"/>
    <col min="14593" max="14593" width="51.1083333333333" style="283" customWidth="1"/>
    <col min="14594" max="14596" width="14.775" style="283" customWidth="1"/>
    <col min="14597" max="14846" width="9" style="283"/>
    <col min="14847" max="14848" width="9" style="283" hidden="1" customWidth="1"/>
    <col min="14849" max="14849" width="51.1083333333333" style="283" customWidth="1"/>
    <col min="14850" max="14852" width="14.775" style="283" customWidth="1"/>
    <col min="14853" max="15102" width="9" style="283"/>
    <col min="15103" max="15104" width="9" style="283" hidden="1" customWidth="1"/>
    <col min="15105" max="15105" width="51.1083333333333" style="283" customWidth="1"/>
    <col min="15106" max="15108" width="14.775" style="283" customWidth="1"/>
    <col min="15109" max="15358" width="9" style="283"/>
    <col min="15359" max="15360" width="9" style="283" hidden="1" customWidth="1"/>
    <col min="15361" max="15361" width="51.1083333333333" style="283" customWidth="1"/>
    <col min="15362" max="15364" width="14.775" style="283" customWidth="1"/>
    <col min="15365" max="15614" width="9" style="283"/>
    <col min="15615" max="15616" width="9" style="283" hidden="1" customWidth="1"/>
    <col min="15617" max="15617" width="51.1083333333333" style="283" customWidth="1"/>
    <col min="15618" max="15620" width="14.775" style="283" customWidth="1"/>
    <col min="15621" max="15870" width="9" style="283"/>
    <col min="15871" max="15872" width="9" style="283" hidden="1" customWidth="1"/>
    <col min="15873" max="15873" width="51.1083333333333" style="283" customWidth="1"/>
    <col min="15874" max="15876" width="14.775" style="283" customWidth="1"/>
    <col min="15877" max="16126" width="9" style="283"/>
    <col min="16127" max="16128" width="9" style="283" hidden="1" customWidth="1"/>
    <col min="16129" max="16129" width="51.1083333333333" style="283" customWidth="1"/>
    <col min="16130" max="16132" width="14.775" style="283" customWidth="1"/>
    <col min="16133" max="16384" width="9" style="283"/>
  </cols>
  <sheetData>
    <row r="1" s="279" customFormat="1" ht="36" customHeight="1" spans="1:4">
      <c r="A1" s="285"/>
      <c r="B1" s="286"/>
      <c r="C1" s="287" t="s">
        <v>1449</v>
      </c>
      <c r="D1" s="285"/>
    </row>
    <row r="2" s="279" customFormat="1" ht="37.5" customHeight="1" spans="1:4">
      <c r="A2" s="285"/>
      <c r="B2" s="288" t="s">
        <v>1450</v>
      </c>
      <c r="C2" s="288"/>
      <c r="D2" s="288"/>
    </row>
    <row r="3" s="279" customFormat="1" ht="28.8" customHeight="1" spans="1:4">
      <c r="A3" s="285"/>
      <c r="B3" s="289"/>
      <c r="C3" s="289"/>
      <c r="D3" s="290" t="s">
        <v>35</v>
      </c>
    </row>
    <row r="4" s="280" customFormat="1" ht="34.2" customHeight="1" spans="1:4">
      <c r="A4" s="291"/>
      <c r="B4" s="292"/>
      <c r="C4" s="293" t="s">
        <v>1451</v>
      </c>
      <c r="D4" s="293" t="s">
        <v>37</v>
      </c>
    </row>
    <row r="5" s="280" customFormat="1" ht="34.2" customHeight="1" spans="1:4">
      <c r="A5" s="291"/>
      <c r="B5" s="292"/>
      <c r="C5" s="294" t="s">
        <v>1452</v>
      </c>
      <c r="D5" s="295"/>
    </row>
    <row r="6" s="280" customFormat="1" ht="34.2" customHeight="1" spans="1:4">
      <c r="A6" s="291"/>
      <c r="B6" s="292"/>
      <c r="C6" s="296" t="s">
        <v>1453</v>
      </c>
      <c r="D6" s="295"/>
    </row>
    <row r="7" s="280" customFormat="1" ht="34.2" customHeight="1" spans="1:4">
      <c r="A7" s="291"/>
      <c r="B7" s="292"/>
      <c r="C7" s="296" t="s">
        <v>1454</v>
      </c>
      <c r="D7" s="295"/>
    </row>
    <row r="8" s="280" customFormat="1" ht="34.2" customHeight="1" spans="1:4">
      <c r="A8" s="291"/>
      <c r="B8" s="292"/>
      <c r="C8" s="296" t="s">
        <v>1455</v>
      </c>
      <c r="D8" s="295"/>
    </row>
    <row r="9" s="280" customFormat="1" ht="34.2" customHeight="1" spans="1:4">
      <c r="A9" s="291"/>
      <c r="B9" s="292"/>
      <c r="C9" s="296" t="s">
        <v>1456</v>
      </c>
      <c r="D9" s="295"/>
    </row>
    <row r="10" s="280" customFormat="1" ht="34.2" customHeight="1" spans="1:4">
      <c r="A10" s="291"/>
      <c r="B10" s="292"/>
      <c r="C10" s="296" t="s">
        <v>1457</v>
      </c>
      <c r="D10" s="295"/>
    </row>
    <row r="11" s="280" customFormat="1" ht="34.2" customHeight="1" spans="1:4">
      <c r="A11" s="291"/>
      <c r="B11" s="292"/>
      <c r="C11" s="296" t="s">
        <v>1458</v>
      </c>
      <c r="D11" s="295"/>
    </row>
    <row r="12" s="280" customFormat="1" ht="34.2" customHeight="1" spans="1:4">
      <c r="A12" s="291"/>
      <c r="B12" s="292"/>
      <c r="C12" s="296" t="s">
        <v>1459</v>
      </c>
      <c r="D12" s="295"/>
    </row>
    <row r="13" s="280" customFormat="1" ht="34.2" customHeight="1" spans="1:4">
      <c r="A13" s="291"/>
      <c r="B13" s="292"/>
      <c r="C13" s="296" t="s">
        <v>1460</v>
      </c>
      <c r="D13" s="295"/>
    </row>
    <row r="14" s="280" customFormat="1" ht="34.2" customHeight="1" spans="1:4">
      <c r="A14" s="291"/>
      <c r="B14" s="292"/>
      <c r="C14" s="296" t="s">
        <v>1461</v>
      </c>
      <c r="D14" s="295"/>
    </row>
    <row r="15" s="280" customFormat="1" ht="34.2" customHeight="1" spans="1:4">
      <c r="A15" s="291"/>
      <c r="B15" s="292"/>
      <c r="C15" s="296" t="s">
        <v>1462</v>
      </c>
      <c r="D15" s="295"/>
    </row>
    <row r="16" s="280" customFormat="1" ht="34.2" customHeight="1" spans="1:4">
      <c r="A16" s="291"/>
      <c r="B16" s="292"/>
      <c r="C16" s="296" t="s">
        <v>1463</v>
      </c>
      <c r="D16" s="295"/>
    </row>
    <row r="17" s="280" customFormat="1" ht="34.2" customHeight="1" spans="1:4">
      <c r="A17" s="291"/>
      <c r="B17" s="292"/>
      <c r="C17" s="296" t="s">
        <v>1464</v>
      </c>
      <c r="D17" s="295"/>
    </row>
    <row r="18" s="280" customFormat="1" ht="34.2" customHeight="1" spans="1:4">
      <c r="A18" s="291"/>
      <c r="B18" s="292"/>
      <c r="C18" s="296" t="s">
        <v>1465</v>
      </c>
      <c r="D18" s="295"/>
    </row>
    <row r="19" s="280" customFormat="1" ht="34.2" customHeight="1" spans="1:4">
      <c r="A19" s="291"/>
      <c r="B19" s="292"/>
      <c r="C19" s="296" t="s">
        <v>1466</v>
      </c>
      <c r="D19" s="295"/>
    </row>
    <row r="20" s="280" customFormat="1" ht="34.2" customHeight="1" spans="1:4">
      <c r="A20" s="291"/>
      <c r="B20" s="292"/>
      <c r="C20" s="296" t="s">
        <v>1467</v>
      </c>
      <c r="D20" s="295"/>
    </row>
    <row r="21" s="280" customFormat="1" ht="34.2" customHeight="1" spans="1:4">
      <c r="A21" s="291"/>
      <c r="B21" s="292"/>
      <c r="C21" s="297" t="s">
        <v>1468</v>
      </c>
      <c r="D21" s="295"/>
    </row>
    <row r="22" s="280" customFormat="1" ht="34.2" customHeight="1" spans="1:4">
      <c r="A22" s="291"/>
      <c r="B22" s="292"/>
      <c r="C22" s="296" t="s">
        <v>1469</v>
      </c>
      <c r="D22" s="295"/>
    </row>
    <row r="23" s="280" customFormat="1" ht="34.2" customHeight="1" spans="1:4">
      <c r="A23" s="291"/>
      <c r="B23" s="292"/>
      <c r="C23" s="296" t="s">
        <v>1470</v>
      </c>
      <c r="D23" s="295"/>
    </row>
    <row r="24" s="280" customFormat="1" ht="34.2" customHeight="1" spans="1:4">
      <c r="A24" s="291"/>
      <c r="B24" s="292"/>
      <c r="C24" s="296" t="s">
        <v>1471</v>
      </c>
      <c r="D24" s="295"/>
    </row>
    <row r="25" s="280" customFormat="1" ht="34.2" customHeight="1" spans="1:4">
      <c r="A25" s="291"/>
      <c r="B25" s="292"/>
      <c r="C25" s="296" t="s">
        <v>1019</v>
      </c>
      <c r="D25" s="295"/>
    </row>
    <row r="26" s="280" customFormat="1" ht="34.2" customHeight="1" spans="1:4">
      <c r="A26" s="291"/>
      <c r="B26" s="292"/>
      <c r="C26" s="296" t="s">
        <v>1472</v>
      </c>
      <c r="D26" s="295"/>
    </row>
  </sheetData>
  <mergeCells count="2">
    <mergeCell ref="B2:D2"/>
    <mergeCell ref="B3:C3"/>
  </mergeCells>
  <printOptions horizontalCentered="1"/>
  <pageMargins left="0.55" right="0.55" top="0.275" bottom="0.393055555555556" header="0.590277777777778" footer="0.15625"/>
  <pageSetup paperSize="9" scale="92" firstPageNumber="135" orientation="portrait" useFirstPageNumber="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1"/>
  <sheetViews>
    <sheetView zoomScale="70" zoomScaleNormal="70" workbookViewId="0">
      <selection activeCell="A1" sqref="A1"/>
    </sheetView>
  </sheetViews>
  <sheetFormatPr defaultColWidth="9" defaultRowHeight="14.25" outlineLevelCol="6"/>
  <cols>
    <col min="1" max="1" width="32.25" style="59" customWidth="1"/>
    <col min="2" max="2" width="13.125" style="59" customWidth="1"/>
    <col min="3" max="3" width="17.75" style="59" customWidth="1"/>
    <col min="4" max="4" width="9.875" style="59" customWidth="1"/>
    <col min="5" max="6" width="17" style="59" customWidth="1"/>
    <col min="7" max="7" width="14.625" style="59" customWidth="1"/>
    <col min="8" max="16384" width="9" style="59"/>
  </cols>
  <sheetData>
    <row r="1" ht="33" customHeight="1" spans="1:1">
      <c r="A1" s="59" t="s">
        <v>1473</v>
      </c>
    </row>
    <row r="2" s="60" customFormat="1" ht="52" customHeight="1" spans="1:7">
      <c r="A2" s="162" t="s">
        <v>1474</v>
      </c>
      <c r="B2" s="162"/>
      <c r="C2" s="162"/>
      <c r="D2" s="162"/>
      <c r="E2" s="162"/>
      <c r="F2" s="162"/>
      <c r="G2" s="162"/>
    </row>
    <row r="3" s="60" customFormat="1" ht="23" customHeight="1" spans="1:7">
      <c r="A3" s="163" t="s">
        <v>1475</v>
      </c>
      <c r="B3" s="163"/>
      <c r="C3" s="163"/>
      <c r="D3" s="163"/>
      <c r="E3" s="163"/>
      <c r="F3" s="163"/>
      <c r="G3" s="163"/>
    </row>
    <row r="4" s="60" customFormat="1" ht="40" customHeight="1" spans="1:7">
      <c r="A4" s="164" t="s">
        <v>1383</v>
      </c>
      <c r="B4" s="164" t="s">
        <v>1347</v>
      </c>
      <c r="C4" s="164" t="s">
        <v>1476</v>
      </c>
      <c r="D4" s="164"/>
      <c r="E4" s="164"/>
      <c r="F4" s="164"/>
      <c r="G4" s="164"/>
    </row>
    <row r="5" s="60" customFormat="1" ht="48" customHeight="1" spans="1:7">
      <c r="A5" s="165"/>
      <c r="B5" s="165"/>
      <c r="C5" s="165" t="s">
        <v>66</v>
      </c>
      <c r="D5" s="165" t="s">
        <v>1477</v>
      </c>
      <c r="E5" s="165" t="s">
        <v>1478</v>
      </c>
      <c r="F5" s="165" t="s">
        <v>1479</v>
      </c>
      <c r="G5" s="165" t="s">
        <v>1480</v>
      </c>
    </row>
    <row r="6" s="60" customFormat="1" ht="39" customHeight="1" spans="1:7">
      <c r="A6" s="166" t="s">
        <v>1481</v>
      </c>
      <c r="B6" s="167">
        <f t="shared" ref="B6:B11" si="0">C6</f>
        <v>158755</v>
      </c>
      <c r="C6" s="167">
        <f t="shared" ref="C6:C11" si="1">SUM(D6:G6)</f>
        <v>158755</v>
      </c>
      <c r="D6" s="167">
        <v>158755</v>
      </c>
      <c r="E6" s="168">
        <v>0</v>
      </c>
      <c r="F6" s="168">
        <v>0</v>
      </c>
      <c r="G6" s="168">
        <v>0</v>
      </c>
    </row>
    <row r="7" s="60" customFormat="1" ht="39" customHeight="1" spans="1:7">
      <c r="A7" s="278" t="s">
        <v>1482</v>
      </c>
      <c r="B7" s="167">
        <f t="shared" si="0"/>
        <v>189985</v>
      </c>
      <c r="C7" s="167">
        <v>189985</v>
      </c>
      <c r="D7" s="164"/>
      <c r="E7" s="169"/>
      <c r="F7" s="169"/>
      <c r="G7" s="169"/>
    </row>
    <row r="8" s="60" customFormat="1" ht="39" customHeight="1" spans="1:7">
      <c r="A8" s="166" t="s">
        <v>1483</v>
      </c>
      <c r="B8" s="167">
        <f t="shared" si="0"/>
        <v>22285</v>
      </c>
      <c r="C8" s="167">
        <f>SUM(D8:F8)</f>
        <v>22285</v>
      </c>
      <c r="D8" s="167">
        <v>22285</v>
      </c>
      <c r="E8" s="168">
        <v>0</v>
      </c>
      <c r="F8" s="168">
        <v>0</v>
      </c>
      <c r="G8" s="169"/>
    </row>
    <row r="9" s="60" customFormat="1" ht="39" customHeight="1" spans="1:7">
      <c r="A9" s="166" t="s">
        <v>1484</v>
      </c>
      <c r="B9" s="167">
        <f t="shared" si="0"/>
        <v>15788</v>
      </c>
      <c r="C9" s="167">
        <f t="shared" si="1"/>
        <v>15788</v>
      </c>
      <c r="D9" s="167">
        <v>15788</v>
      </c>
      <c r="E9" s="168">
        <v>0</v>
      </c>
      <c r="F9" s="168"/>
      <c r="G9" s="168">
        <v>0</v>
      </c>
    </row>
    <row r="10" s="59" customFormat="1" ht="39" customHeight="1" spans="1:7">
      <c r="A10" s="278" t="s">
        <v>1485</v>
      </c>
      <c r="B10" s="167">
        <f t="shared" si="0"/>
        <v>0</v>
      </c>
      <c r="C10" s="167">
        <f t="shared" si="1"/>
        <v>0</v>
      </c>
      <c r="D10" s="167">
        <v>0</v>
      </c>
      <c r="E10" s="168">
        <v>0</v>
      </c>
      <c r="F10" s="168"/>
      <c r="G10" s="168">
        <v>0</v>
      </c>
    </row>
    <row r="11" s="59" customFormat="1" ht="39" customHeight="1" spans="1:7">
      <c r="A11" s="166" t="s">
        <v>1486</v>
      </c>
      <c r="B11" s="167">
        <f t="shared" si="0"/>
        <v>165252</v>
      </c>
      <c r="C11" s="167">
        <f t="shared" si="1"/>
        <v>165252</v>
      </c>
      <c r="D11" s="167">
        <f>D6+D8-D9-D10</f>
        <v>165252</v>
      </c>
      <c r="E11" s="168">
        <f>E6+E8-E9-E10</f>
        <v>0</v>
      </c>
      <c r="F11" s="168"/>
      <c r="G11" s="168">
        <f>G6-G9-G10</f>
        <v>0</v>
      </c>
    </row>
  </sheetData>
  <mergeCells count="5">
    <mergeCell ref="A2:G2"/>
    <mergeCell ref="A3:G3"/>
    <mergeCell ref="C4:G4"/>
    <mergeCell ref="A4:A5"/>
    <mergeCell ref="B4:B5"/>
  </mergeCells>
  <printOptions horizontalCentered="1"/>
  <pageMargins left="0.55" right="0.55" top="0.275" bottom="0.393055555555556" header="0.590277777777778" footer="0.15625"/>
  <pageSetup paperSize="9" scale="96" firstPageNumber="135" orientation="portrait" useFirstPageNumber="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7"/>
  <sheetViews>
    <sheetView workbookViewId="0">
      <selection activeCell="B10" sqref="B10"/>
    </sheetView>
  </sheetViews>
  <sheetFormatPr defaultColWidth="47.6666666666667" defaultRowHeight="13.5" outlineLevelCol="1"/>
  <cols>
    <col min="1" max="1" width="47.6666666666667" style="37"/>
    <col min="2" max="2" width="42.4416666666667" style="37" customWidth="1"/>
    <col min="3" max="16384" width="47.6666666666667" style="38"/>
  </cols>
  <sheetData>
    <row r="1" ht="28.8" customHeight="1" spans="1:1">
      <c r="A1" s="39" t="s">
        <v>1487</v>
      </c>
    </row>
    <row r="2" ht="22.5" spans="1:2">
      <c r="A2" s="40" t="s">
        <v>1488</v>
      </c>
      <c r="B2" s="40"/>
    </row>
    <row r="3" ht="31.8" customHeight="1" spans="1:2">
      <c r="A3" s="41" t="s">
        <v>1489</v>
      </c>
      <c r="B3" s="42" t="s">
        <v>1490</v>
      </c>
    </row>
    <row r="4" ht="29.4" customHeight="1" spans="1:2">
      <c r="A4" s="43" t="s">
        <v>1491</v>
      </c>
      <c r="B4" s="43" t="s">
        <v>1492</v>
      </c>
    </row>
    <row r="5" ht="30.6" customHeight="1" spans="1:2">
      <c r="A5" s="44" t="s">
        <v>1493</v>
      </c>
      <c r="B5" s="45"/>
    </row>
    <row r="6" ht="30.6" customHeight="1" spans="1:2">
      <c r="A6" s="46" t="s">
        <v>1494</v>
      </c>
      <c r="B6" s="277">
        <v>19</v>
      </c>
    </row>
    <row r="7" ht="30.6" customHeight="1" spans="1:2">
      <c r="A7" s="44" t="s">
        <v>1378</v>
      </c>
      <c r="B7" s="45"/>
    </row>
    <row r="8" ht="30.6" customHeight="1" spans="1:2">
      <c r="A8" s="44" t="s">
        <v>1378</v>
      </c>
      <c r="B8" s="45"/>
    </row>
    <row r="9" ht="30.6" customHeight="1" spans="1:2">
      <c r="A9" s="44" t="s">
        <v>1378</v>
      </c>
      <c r="B9" s="45"/>
    </row>
    <row r="10" ht="30.6" customHeight="1" spans="1:2">
      <c r="A10" s="44" t="s">
        <v>1378</v>
      </c>
      <c r="B10" s="45"/>
    </row>
    <row r="11" ht="30.6" customHeight="1" spans="1:2">
      <c r="A11" s="44" t="s">
        <v>1378</v>
      </c>
      <c r="B11" s="45"/>
    </row>
    <row r="12" ht="30.6" customHeight="1" spans="1:2">
      <c r="A12" s="44" t="s">
        <v>1378</v>
      </c>
      <c r="B12" s="45"/>
    </row>
    <row r="13" ht="30.6" customHeight="1" spans="1:2">
      <c r="A13" s="44" t="s">
        <v>1378</v>
      </c>
      <c r="B13" s="45"/>
    </row>
    <row r="14" ht="30.6" customHeight="1" spans="1:2">
      <c r="A14" s="44" t="s">
        <v>1378</v>
      </c>
      <c r="B14" s="45"/>
    </row>
    <row r="15" ht="30.6" customHeight="1" spans="1:2">
      <c r="A15" s="44" t="s">
        <v>1378</v>
      </c>
      <c r="B15" s="45"/>
    </row>
    <row r="16" ht="30.6" customHeight="1" spans="1:2">
      <c r="A16" s="44" t="s">
        <v>1378</v>
      </c>
      <c r="B16" s="45"/>
    </row>
    <row r="17" ht="30.6" customHeight="1" spans="1:2">
      <c r="A17" s="44" t="s">
        <v>1378</v>
      </c>
      <c r="B17" s="45"/>
    </row>
    <row r="18" ht="30.6" customHeight="1" spans="1:2">
      <c r="A18" s="44" t="s">
        <v>1378</v>
      </c>
      <c r="B18" s="45"/>
    </row>
    <row r="19" ht="30.6" customHeight="1" spans="1:2">
      <c r="A19" s="44" t="s">
        <v>1378</v>
      </c>
      <c r="B19" s="45"/>
    </row>
    <row r="20" ht="30.6" customHeight="1" spans="1:2">
      <c r="A20" s="44" t="s">
        <v>1378</v>
      </c>
      <c r="B20" s="45"/>
    </row>
    <row r="21" ht="30.6" customHeight="1" spans="1:2">
      <c r="A21" s="44" t="s">
        <v>1378</v>
      </c>
      <c r="B21" s="45"/>
    </row>
    <row r="22" ht="30.6" customHeight="1" spans="1:2">
      <c r="A22" s="44" t="s">
        <v>1378</v>
      </c>
      <c r="B22" s="45"/>
    </row>
    <row r="23" ht="30.6" customHeight="1" spans="1:2">
      <c r="A23" s="44" t="s">
        <v>1378</v>
      </c>
      <c r="B23" s="45"/>
    </row>
    <row r="24" ht="30.6" customHeight="1" spans="1:2">
      <c r="A24" s="44" t="s">
        <v>1378</v>
      </c>
      <c r="B24" s="45"/>
    </row>
    <row r="25" ht="30.6" customHeight="1" spans="1:2">
      <c r="A25" s="44" t="s">
        <v>1378</v>
      </c>
      <c r="B25" s="45"/>
    </row>
    <row r="26" ht="30.6" customHeight="1" spans="1:2">
      <c r="A26" s="44" t="s">
        <v>1378</v>
      </c>
      <c r="B26" s="45"/>
    </row>
    <row r="27" ht="30.6" customHeight="1" spans="1:2">
      <c r="A27" s="46" t="s">
        <v>1495</v>
      </c>
      <c r="B27" s="47"/>
    </row>
  </sheetData>
  <mergeCells count="1">
    <mergeCell ref="A2:B2"/>
  </mergeCells>
  <printOptions horizontalCentered="1"/>
  <pageMargins left="0.55" right="0.55" top="0.275" bottom="0.393055555555556" header="0.590277777777778" footer="0.15625"/>
  <pageSetup paperSize="9" firstPageNumber="135" orientation="portrait" useFirstPageNumber="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2"/>
  <sheetViews>
    <sheetView workbookViewId="0">
      <selection activeCell="A2" sqref="A2:B2"/>
    </sheetView>
  </sheetViews>
  <sheetFormatPr defaultColWidth="43.8833333333333" defaultRowHeight="14.25" outlineLevelCol="1"/>
  <cols>
    <col min="1" max="1" width="54.6666666666667" style="234" customWidth="1"/>
    <col min="2" max="2" width="34.3333333333333" style="234" customWidth="1"/>
    <col min="3" max="16384" width="43.8833333333333" style="234"/>
  </cols>
  <sheetData>
    <row r="1" s="145" customFormat="1" ht="27" customHeight="1" spans="1:2">
      <c r="A1" s="235" t="s">
        <v>1496</v>
      </c>
      <c r="B1" s="236"/>
    </row>
    <row r="2" ht="45.6" customHeight="1" spans="1:2">
      <c r="A2" s="237" t="s">
        <v>1497</v>
      </c>
      <c r="B2" s="237"/>
    </row>
    <row r="3" s="232" customFormat="1" ht="23.4" customHeight="1" spans="2:2">
      <c r="B3" s="238" t="s">
        <v>35</v>
      </c>
    </row>
    <row r="4" s="232" customFormat="1" ht="36.6" customHeight="1" spans="1:2">
      <c r="A4" s="239" t="s">
        <v>1498</v>
      </c>
      <c r="B4" s="240" t="s">
        <v>37</v>
      </c>
    </row>
    <row r="5" s="232" customFormat="1" ht="36.6" customHeight="1" spans="1:2">
      <c r="A5" s="241" t="s">
        <v>1499</v>
      </c>
      <c r="B5" s="242"/>
    </row>
    <row r="6" s="232" customFormat="1" ht="36.6" customHeight="1" spans="1:2">
      <c r="A6" s="241" t="s">
        <v>1500</v>
      </c>
      <c r="B6" s="243"/>
    </row>
    <row r="7" s="232" customFormat="1" ht="36.6" customHeight="1" spans="1:2">
      <c r="A7" s="241" t="s">
        <v>1501</v>
      </c>
      <c r="B7" s="243"/>
    </row>
    <row r="8" s="233" customFormat="1" ht="36.6" customHeight="1" spans="1:2">
      <c r="A8" s="241" t="s">
        <v>1502</v>
      </c>
      <c r="B8" s="243"/>
    </row>
    <row r="9" s="232" customFormat="1" ht="36.6" customHeight="1" spans="1:2">
      <c r="A9" s="241" t="s">
        <v>1503</v>
      </c>
      <c r="B9" s="243"/>
    </row>
    <row r="10" s="232" customFormat="1" ht="36.6" customHeight="1" spans="1:2">
      <c r="A10" s="241" t="s">
        <v>1504</v>
      </c>
      <c r="B10" s="243"/>
    </row>
    <row r="11" s="232" customFormat="1" ht="36.6" customHeight="1" spans="1:2">
      <c r="A11" s="241" t="s">
        <v>1505</v>
      </c>
      <c r="B11" s="243"/>
    </row>
    <row r="12" s="232" customFormat="1" ht="36.6" customHeight="1" spans="1:2">
      <c r="A12" s="241" t="s">
        <v>1506</v>
      </c>
      <c r="B12" s="243"/>
    </row>
    <row r="13" s="232" customFormat="1" ht="36.6" customHeight="1" spans="1:2">
      <c r="A13" s="241" t="s">
        <v>1507</v>
      </c>
      <c r="B13" s="243"/>
    </row>
    <row r="14" s="232" customFormat="1" ht="36.6" customHeight="1" spans="1:2">
      <c r="A14" s="241" t="s">
        <v>1508</v>
      </c>
      <c r="B14" s="243"/>
    </row>
    <row r="15" s="232" customFormat="1" ht="36.6" customHeight="1" spans="1:2">
      <c r="A15" s="241" t="s">
        <v>1509</v>
      </c>
      <c r="B15" s="243"/>
    </row>
    <row r="16" s="232" customFormat="1" ht="36.6" customHeight="1" spans="1:2">
      <c r="A16" s="241" t="s">
        <v>1510</v>
      </c>
      <c r="B16" s="243"/>
    </row>
    <row r="17" s="232" customFormat="1" ht="36.6" customHeight="1" spans="1:2">
      <c r="A17" s="241" t="s">
        <v>1511</v>
      </c>
      <c r="B17" s="243"/>
    </row>
    <row r="18" s="232" customFormat="1" ht="36.6" customHeight="1" spans="1:2">
      <c r="A18" s="241" t="s">
        <v>1512</v>
      </c>
      <c r="B18" s="243"/>
    </row>
    <row r="19" s="232" customFormat="1" ht="36.6" customHeight="1" spans="1:2">
      <c r="A19" s="241" t="s">
        <v>1513</v>
      </c>
      <c r="B19" s="243"/>
    </row>
    <row r="20" s="232" customFormat="1" ht="36.6" customHeight="1" spans="1:2">
      <c r="A20" s="241" t="s">
        <v>1514</v>
      </c>
      <c r="B20" s="243"/>
    </row>
    <row r="21" s="232" customFormat="1" ht="36.6" customHeight="1" spans="1:2">
      <c r="A21" s="241" t="s">
        <v>1515</v>
      </c>
      <c r="B21" s="243"/>
    </row>
    <row r="22" s="232" customFormat="1" ht="36.6" customHeight="1" spans="1:2">
      <c r="A22" s="245" t="s">
        <v>1516</v>
      </c>
      <c r="B22" s="246"/>
    </row>
  </sheetData>
  <mergeCells count="1">
    <mergeCell ref="A2:B2"/>
  </mergeCells>
  <printOptions horizontalCentered="1"/>
  <pageMargins left="0.55" right="0.55" top="0.275" bottom="0.393055555555556" header="0.590277777777778" footer="0.15625"/>
  <pageSetup paperSize="9" firstPageNumber="135" orientation="portrait" useFirstPageNumber="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4"/>
  <sheetViews>
    <sheetView workbookViewId="0">
      <selection activeCell="A2" sqref="A2:B2"/>
    </sheetView>
  </sheetViews>
  <sheetFormatPr defaultColWidth="43.8833333333333" defaultRowHeight="14.25" outlineLevelCol="1"/>
  <cols>
    <col min="1" max="1" width="67" style="234" customWidth="1"/>
    <col min="2" max="2" width="26.8833333333333" style="234" customWidth="1"/>
    <col min="3" max="16384" width="43.8833333333333" style="234"/>
  </cols>
  <sheetData>
    <row r="1" s="145" customFormat="1" ht="27" customHeight="1" spans="1:2">
      <c r="A1" s="235" t="s">
        <v>1517</v>
      </c>
      <c r="B1" s="236"/>
    </row>
    <row r="2" ht="45.6" customHeight="1" spans="1:2">
      <c r="A2" s="237" t="s">
        <v>1518</v>
      </c>
      <c r="B2" s="237"/>
    </row>
    <row r="3" s="232" customFormat="1" ht="23.4" customHeight="1" spans="2:2">
      <c r="B3" s="238" t="s">
        <v>35</v>
      </c>
    </row>
    <row r="4" s="232" customFormat="1" ht="36.6" customHeight="1" spans="1:2">
      <c r="A4" s="239" t="s">
        <v>1498</v>
      </c>
      <c r="B4" s="240" t="s">
        <v>37</v>
      </c>
    </row>
    <row r="5" s="232" customFormat="1" ht="36.6" customHeight="1" spans="1:2">
      <c r="A5" s="273" t="s">
        <v>1519</v>
      </c>
      <c r="B5" s="242"/>
    </row>
    <row r="6" s="232" customFormat="1" ht="36.6" customHeight="1" spans="1:2">
      <c r="A6" s="273" t="s">
        <v>1520</v>
      </c>
      <c r="B6" s="243"/>
    </row>
    <row r="7" s="232" customFormat="1" ht="36.6" customHeight="1" spans="1:2">
      <c r="A7" s="274" t="s">
        <v>1521</v>
      </c>
      <c r="B7" s="243"/>
    </row>
    <row r="8" s="233" customFormat="1" ht="36.6" customHeight="1" spans="1:2">
      <c r="A8" s="273" t="s">
        <v>1522</v>
      </c>
      <c r="B8" s="243"/>
    </row>
    <row r="9" s="232" customFormat="1" ht="36.6" customHeight="1" spans="1:2">
      <c r="A9" s="274" t="s">
        <v>1523</v>
      </c>
      <c r="B9" s="243"/>
    </row>
    <row r="10" s="232" customFormat="1" ht="36.6" customHeight="1" spans="1:2">
      <c r="A10" s="273" t="s">
        <v>1524</v>
      </c>
      <c r="B10" s="243"/>
    </row>
    <row r="11" s="232" customFormat="1" ht="36.6" customHeight="1" spans="1:2">
      <c r="A11" s="274" t="s">
        <v>1525</v>
      </c>
      <c r="B11" s="243"/>
    </row>
    <row r="12" s="232" customFormat="1" ht="36.6" customHeight="1" spans="1:2">
      <c r="A12" s="274" t="s">
        <v>1526</v>
      </c>
      <c r="B12" s="243"/>
    </row>
    <row r="13" s="232" customFormat="1" ht="36.6" customHeight="1" spans="1:2">
      <c r="A13" s="275" t="s">
        <v>1527</v>
      </c>
      <c r="B13" s="243"/>
    </row>
    <row r="14" s="232" customFormat="1" ht="36.6" customHeight="1" spans="1:2">
      <c r="A14" s="273" t="s">
        <v>1528</v>
      </c>
      <c r="B14" s="243"/>
    </row>
    <row r="15" s="232" customFormat="1" ht="36.6" customHeight="1" spans="1:2">
      <c r="A15" s="273" t="s">
        <v>1529</v>
      </c>
      <c r="B15" s="243"/>
    </row>
    <row r="16" s="232" customFormat="1" ht="36.6" customHeight="1" spans="1:2">
      <c r="A16" s="273" t="s">
        <v>1530</v>
      </c>
      <c r="B16" s="243"/>
    </row>
    <row r="17" s="232" customFormat="1" ht="36.6" customHeight="1" spans="1:2">
      <c r="A17" s="273" t="s">
        <v>1531</v>
      </c>
      <c r="B17" s="243"/>
    </row>
    <row r="18" s="232" customFormat="1" ht="36.6" customHeight="1" spans="1:2">
      <c r="A18" s="273" t="s">
        <v>1532</v>
      </c>
      <c r="B18" s="243"/>
    </row>
    <row r="19" s="232" customFormat="1" ht="36.6" customHeight="1" spans="1:2">
      <c r="A19" s="274" t="s">
        <v>1533</v>
      </c>
      <c r="B19" s="243"/>
    </row>
    <row r="20" s="232" customFormat="1" ht="36.6" customHeight="1" spans="1:2">
      <c r="A20" s="276" t="s">
        <v>1534</v>
      </c>
      <c r="B20" s="243"/>
    </row>
    <row r="21" s="232" customFormat="1" ht="36.6" customHeight="1" spans="1:2">
      <c r="A21" s="273" t="s">
        <v>1535</v>
      </c>
      <c r="B21" s="243"/>
    </row>
    <row r="22" s="232" customFormat="1" ht="36.6" customHeight="1" spans="1:2">
      <c r="A22" s="273" t="s">
        <v>1536</v>
      </c>
      <c r="B22" s="243"/>
    </row>
    <row r="23" s="232" customFormat="1" ht="36.6" customHeight="1" spans="1:2">
      <c r="A23" s="276" t="s">
        <v>1537</v>
      </c>
      <c r="B23" s="243"/>
    </row>
    <row r="24" s="232" customFormat="1" ht="36.6" customHeight="1" spans="1:2">
      <c r="A24" s="245" t="s">
        <v>1516</v>
      </c>
      <c r="B24" s="246"/>
    </row>
  </sheetData>
  <mergeCells count="1">
    <mergeCell ref="A2:B2"/>
  </mergeCells>
  <printOptions horizontalCentered="1"/>
  <pageMargins left="0.55" right="0.55" top="0.275" bottom="0.393055555555556" header="0.590277777777778" footer="0.15625"/>
  <pageSetup paperSize="9" scale="97" firstPageNumber="135" orientation="portrait" useFirstPageNumber="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G13"/>
  <sheetViews>
    <sheetView workbookViewId="0">
      <selection activeCell="E6" sqref="E6"/>
    </sheetView>
  </sheetViews>
  <sheetFormatPr defaultColWidth="26" defaultRowHeight="13.5" outlineLevelCol="6"/>
  <cols>
    <col min="1" max="1" width="26" style="248"/>
    <col min="2" max="2" width="23.4416666666667" style="249" customWidth="1"/>
    <col min="3" max="3" width="33.4416666666667" style="248" customWidth="1"/>
    <col min="4" max="4" width="20.1083333333333" style="249" customWidth="1"/>
    <col min="5" max="16384" width="26" style="248"/>
  </cols>
  <sheetData>
    <row r="1" s="145" customFormat="1" ht="39" customHeight="1" spans="1:4">
      <c r="A1" s="250" t="s">
        <v>1538</v>
      </c>
      <c r="B1" s="251"/>
      <c r="C1" s="251"/>
      <c r="D1" s="252"/>
    </row>
    <row r="2" ht="55.2" customHeight="1" spans="1:4">
      <c r="A2" s="198" t="s">
        <v>1539</v>
      </c>
      <c r="B2" s="198"/>
      <c r="C2" s="198"/>
      <c r="D2" s="198"/>
    </row>
    <row r="3" s="247" customFormat="1" ht="33" customHeight="1" spans="1:4">
      <c r="A3" s="253"/>
      <c r="B3" s="254"/>
      <c r="C3" s="255"/>
      <c r="D3" s="256" t="s">
        <v>35</v>
      </c>
    </row>
    <row r="4" ht="84" customHeight="1" spans="1:4">
      <c r="A4" s="257" t="s">
        <v>1540</v>
      </c>
      <c r="B4" s="258" t="s">
        <v>37</v>
      </c>
      <c r="C4" s="257" t="s">
        <v>1541</v>
      </c>
      <c r="D4" s="258" t="s">
        <v>37</v>
      </c>
    </row>
    <row r="5" ht="84" customHeight="1" spans="1:4">
      <c r="A5" s="259" t="s">
        <v>1542</v>
      </c>
      <c r="B5" s="260"/>
      <c r="C5" s="259" t="s">
        <v>1543</v>
      </c>
      <c r="D5" s="260"/>
    </row>
    <row r="6" ht="84" customHeight="1" spans="1:4">
      <c r="A6" s="261" t="s">
        <v>100</v>
      </c>
      <c r="B6" s="262"/>
      <c r="C6" s="263" t="s">
        <v>101</v>
      </c>
      <c r="D6" s="262"/>
    </row>
    <row r="7" ht="84" customHeight="1" spans="1:4">
      <c r="A7" s="264" t="s">
        <v>1544</v>
      </c>
      <c r="B7" s="262"/>
      <c r="C7" s="265" t="s">
        <v>1545</v>
      </c>
      <c r="D7" s="262"/>
    </row>
    <row r="8" ht="84" customHeight="1" spans="1:4">
      <c r="A8" s="264" t="s">
        <v>1546</v>
      </c>
      <c r="B8" s="262"/>
      <c r="C8" s="265" t="s">
        <v>1547</v>
      </c>
      <c r="D8" s="262"/>
    </row>
    <row r="9" ht="84" customHeight="1" spans="1:4">
      <c r="A9" s="261" t="s">
        <v>1548</v>
      </c>
      <c r="B9" s="262"/>
      <c r="C9" s="261" t="s">
        <v>1549</v>
      </c>
      <c r="D9" s="266"/>
    </row>
    <row r="10" ht="84" customHeight="1" spans="1:4">
      <c r="A10" s="267" t="s">
        <v>1550</v>
      </c>
      <c r="B10" s="268"/>
      <c r="C10" s="267" t="s">
        <v>1551</v>
      </c>
      <c r="D10" s="269"/>
    </row>
    <row r="11" ht="84" customHeight="1" spans="1:4">
      <c r="A11" s="261" t="s">
        <v>1552</v>
      </c>
      <c r="B11" s="262"/>
      <c r="C11" s="270"/>
      <c r="D11" s="269"/>
    </row>
    <row r="12" ht="84" customHeight="1" spans="1:4">
      <c r="A12" s="240" t="s">
        <v>1553</v>
      </c>
      <c r="B12" s="262"/>
      <c r="C12" s="240" t="s">
        <v>1554</v>
      </c>
      <c r="D12" s="262"/>
    </row>
    <row r="13" ht="51.75" customHeight="1" spans="1:7">
      <c r="A13" s="271"/>
      <c r="B13" s="271"/>
      <c r="C13" s="271"/>
      <c r="D13" s="271"/>
      <c r="E13" s="272"/>
      <c r="F13" s="272"/>
      <c r="G13" s="272"/>
    </row>
  </sheetData>
  <mergeCells count="2">
    <mergeCell ref="A2:D2"/>
    <mergeCell ref="A13:D13"/>
  </mergeCells>
  <printOptions horizontalCentered="1"/>
  <pageMargins left="0.55" right="0.55" top="0.275" bottom="0.393055555555556" header="0.590277777777778" footer="0.15625"/>
  <pageSetup paperSize="9" scale="89" firstPageNumber="135" orientation="portrait" useFirstPageNumber="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2"/>
  <sheetViews>
    <sheetView workbookViewId="0">
      <selection activeCell="B10" sqref="B10"/>
    </sheetView>
  </sheetViews>
  <sheetFormatPr defaultColWidth="43.8833333333333" defaultRowHeight="14.25" outlineLevelCol="1"/>
  <cols>
    <col min="1" max="1" width="54.6666666666667" style="234" customWidth="1"/>
    <col min="2" max="2" width="34.3333333333333" style="234" customWidth="1"/>
    <col min="3" max="16384" width="43.8833333333333" style="234"/>
  </cols>
  <sheetData>
    <row r="1" s="145" customFormat="1" ht="27" customHeight="1" spans="1:2">
      <c r="A1" s="235" t="s">
        <v>1555</v>
      </c>
      <c r="B1" s="236"/>
    </row>
    <row r="2" ht="45.6" customHeight="1" spans="1:2">
      <c r="A2" s="237" t="s">
        <v>1556</v>
      </c>
      <c r="B2" s="237"/>
    </row>
    <row r="3" s="232" customFormat="1" ht="23.4" customHeight="1" spans="2:2">
      <c r="B3" s="238" t="s">
        <v>35</v>
      </c>
    </row>
    <row r="4" s="232" customFormat="1" ht="36.6" customHeight="1" spans="1:2">
      <c r="A4" s="239" t="s">
        <v>1498</v>
      </c>
      <c r="B4" s="240" t="s">
        <v>37</v>
      </c>
    </row>
    <row r="5" s="232" customFormat="1" ht="36.6" customHeight="1" spans="1:2">
      <c r="A5" s="241" t="s">
        <v>1499</v>
      </c>
      <c r="B5" s="242"/>
    </row>
    <row r="6" s="232" customFormat="1" ht="36.6" customHeight="1" spans="1:2">
      <c r="A6" s="241" t="s">
        <v>1500</v>
      </c>
      <c r="B6" s="243"/>
    </row>
    <row r="7" s="232" customFormat="1" ht="36.6" customHeight="1" spans="1:2">
      <c r="A7" s="241" t="s">
        <v>1501</v>
      </c>
      <c r="B7" s="243"/>
    </row>
    <row r="8" s="233" customFormat="1" ht="36.6" customHeight="1" spans="1:2">
      <c r="A8" s="241" t="s">
        <v>1502</v>
      </c>
      <c r="B8" s="243"/>
    </row>
    <row r="9" s="232" customFormat="1" ht="36.6" customHeight="1" spans="1:2">
      <c r="A9" s="241" t="s">
        <v>1503</v>
      </c>
      <c r="B9" s="243"/>
    </row>
    <row r="10" s="232" customFormat="1" ht="36.6" customHeight="1" spans="1:2">
      <c r="A10" s="241" t="s">
        <v>1504</v>
      </c>
      <c r="B10" s="243">
        <v>2190</v>
      </c>
    </row>
    <row r="11" s="232" customFormat="1" ht="36.6" customHeight="1" spans="1:2">
      <c r="A11" s="241" t="s">
        <v>1505</v>
      </c>
      <c r="B11" s="243">
        <v>219</v>
      </c>
    </row>
    <row r="12" s="232" customFormat="1" ht="36.6" customHeight="1" spans="1:2">
      <c r="A12" s="241" t="s">
        <v>1506</v>
      </c>
      <c r="B12" s="244">
        <v>70591</v>
      </c>
    </row>
    <row r="13" s="232" customFormat="1" ht="36.6" customHeight="1" spans="1:2">
      <c r="A13" s="241" t="s">
        <v>1507</v>
      </c>
      <c r="B13" s="243"/>
    </row>
    <row r="14" s="232" customFormat="1" ht="36.6" customHeight="1" spans="1:2">
      <c r="A14" s="241" t="s">
        <v>1508</v>
      </c>
      <c r="B14" s="243"/>
    </row>
    <row r="15" s="232" customFormat="1" ht="36.6" customHeight="1" spans="1:2">
      <c r="A15" s="241" t="s">
        <v>1509</v>
      </c>
      <c r="B15" s="243">
        <v>1000</v>
      </c>
    </row>
    <row r="16" s="232" customFormat="1" ht="36.6" customHeight="1" spans="1:2">
      <c r="A16" s="241" t="s">
        <v>1510</v>
      </c>
      <c r="B16" s="243"/>
    </row>
    <row r="17" s="232" customFormat="1" ht="36.6" customHeight="1" spans="1:2">
      <c r="A17" s="241" t="s">
        <v>1511</v>
      </c>
      <c r="B17" s="243"/>
    </row>
    <row r="18" s="232" customFormat="1" ht="36.6" customHeight="1" spans="1:2">
      <c r="A18" s="241" t="s">
        <v>1512</v>
      </c>
      <c r="B18" s="243"/>
    </row>
    <row r="19" s="232" customFormat="1" ht="36.6" customHeight="1" spans="1:2">
      <c r="A19" s="241" t="s">
        <v>1513</v>
      </c>
      <c r="B19" s="243"/>
    </row>
    <row r="20" s="232" customFormat="1" ht="36.6" customHeight="1" spans="1:2">
      <c r="A20" s="241" t="s">
        <v>1514</v>
      </c>
      <c r="B20" s="243"/>
    </row>
    <row r="21" s="232" customFormat="1" ht="36.6" customHeight="1" spans="1:2">
      <c r="A21" s="241" t="s">
        <v>1515</v>
      </c>
      <c r="B21" s="243"/>
    </row>
    <row r="22" s="232" customFormat="1" ht="36.6" customHeight="1" spans="1:2">
      <c r="A22" s="245" t="s">
        <v>1516</v>
      </c>
      <c r="B22" s="246">
        <v>74000</v>
      </c>
    </row>
  </sheetData>
  <mergeCells count="1">
    <mergeCell ref="A2:B2"/>
  </mergeCells>
  <printOptions horizontalCentered="1"/>
  <pageMargins left="0.55" right="0.55" top="0.275" bottom="0.393055555555556" header="0.590277777777778" footer="0.15625"/>
  <pageSetup paperSize="9" firstPageNumber="135" orientation="portrait" useFirstPageNumber="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34"/>
  <sheetViews>
    <sheetView workbookViewId="0">
      <selection activeCell="A33" sqref="A33"/>
    </sheetView>
  </sheetViews>
  <sheetFormatPr defaultColWidth="9" defaultRowHeight="14.25" outlineLevelCol="1"/>
  <cols>
    <col min="1" max="1" width="54.125" style="59" customWidth="1"/>
    <col min="2" max="2" width="15" style="216" customWidth="1"/>
    <col min="3" max="16381" width="9" style="59"/>
    <col min="16382" max="16384" width="9" style="217"/>
  </cols>
  <sheetData>
    <row r="1" s="59" customFormat="1" ht="56.25" customHeight="1" spans="1:2">
      <c r="A1" s="218" t="s">
        <v>1557</v>
      </c>
      <c r="B1" s="219"/>
    </row>
    <row r="2" s="59" customFormat="1" ht="18.75" customHeight="1" spans="2:2">
      <c r="B2" s="216" t="s">
        <v>35</v>
      </c>
    </row>
    <row r="3" s="59" customFormat="1" ht="32.25" customHeight="1" spans="1:2">
      <c r="A3" s="220" t="s">
        <v>1558</v>
      </c>
      <c r="B3" s="221" t="s">
        <v>143</v>
      </c>
    </row>
    <row r="4" s="59" customFormat="1" ht="18" customHeight="1" spans="1:2">
      <c r="A4" s="222" t="s">
        <v>1559</v>
      </c>
      <c r="B4" s="220"/>
    </row>
    <row r="5" s="59" customFormat="1" ht="18" customHeight="1" spans="1:2">
      <c r="A5" s="223" t="s">
        <v>1560</v>
      </c>
      <c r="B5" s="224"/>
    </row>
    <row r="6" s="59" customFormat="1" ht="18" customHeight="1" spans="1:2">
      <c r="A6" s="223" t="s">
        <v>1561</v>
      </c>
      <c r="B6" s="224"/>
    </row>
    <row r="7" s="59" customFormat="1" ht="18" customHeight="1" spans="1:2">
      <c r="A7" s="222" t="s">
        <v>1562</v>
      </c>
      <c r="B7" s="220">
        <f>SUM(B8:B13)</f>
        <v>65858</v>
      </c>
    </row>
    <row r="8" s="59" customFormat="1" ht="18" customHeight="1" spans="1:2">
      <c r="A8" s="223" t="s">
        <v>1563</v>
      </c>
      <c r="B8" s="224">
        <v>62449</v>
      </c>
    </row>
    <row r="9" s="59" customFormat="1" ht="18" customHeight="1" spans="1:2">
      <c r="A9" s="223" t="s">
        <v>1564</v>
      </c>
      <c r="B9" s="224">
        <v>2190</v>
      </c>
    </row>
    <row r="10" s="59" customFormat="1" ht="18" customHeight="1" spans="1:2">
      <c r="A10" s="223" t="s">
        <v>1565</v>
      </c>
      <c r="B10" s="224">
        <v>219</v>
      </c>
    </row>
    <row r="11" s="59" customFormat="1" ht="18" customHeight="1" spans="1:2">
      <c r="A11" s="223" t="s">
        <v>1566</v>
      </c>
      <c r="B11" s="224"/>
    </row>
    <row r="12" s="59" customFormat="1" ht="18" customHeight="1" spans="1:2">
      <c r="A12" s="223" t="s">
        <v>1567</v>
      </c>
      <c r="B12" s="224">
        <v>1000</v>
      </c>
    </row>
    <row r="13" s="59" customFormat="1" ht="18" customHeight="1" spans="1:2">
      <c r="A13" s="223" t="s">
        <v>1568</v>
      </c>
      <c r="B13" s="224"/>
    </row>
    <row r="14" s="59" customFormat="1" ht="18" customHeight="1" spans="1:2">
      <c r="A14" s="222" t="s">
        <v>1569</v>
      </c>
      <c r="B14" s="220"/>
    </row>
    <row r="15" s="59" customFormat="1" ht="18" customHeight="1" spans="1:2">
      <c r="A15" s="225" t="s">
        <v>1570</v>
      </c>
      <c r="B15" s="226"/>
    </row>
    <row r="16" s="59" customFormat="1" ht="18" customHeight="1" spans="1:2">
      <c r="A16" s="227" t="s">
        <v>1571</v>
      </c>
      <c r="B16" s="224"/>
    </row>
    <row r="17" s="59" customFormat="1" ht="18" customHeight="1" spans="1:2">
      <c r="A17" s="228" t="s">
        <v>1572</v>
      </c>
      <c r="B17" s="229">
        <f>SUM(B18)</f>
        <v>0</v>
      </c>
    </row>
    <row r="18" s="59" customFormat="1" ht="18" customHeight="1" spans="1:2">
      <c r="A18" s="230" t="s">
        <v>1573</v>
      </c>
      <c r="B18" s="224"/>
    </row>
    <row r="19" s="59" customFormat="1" ht="18" customHeight="1" spans="1:2">
      <c r="A19" s="222" t="s">
        <v>1574</v>
      </c>
      <c r="B19" s="220"/>
    </row>
    <row r="20" s="59" customFormat="1" ht="18" customHeight="1" spans="1:2">
      <c r="A20" s="223" t="s">
        <v>1575</v>
      </c>
      <c r="B20" s="224"/>
    </row>
    <row r="21" s="59" customFormat="1" ht="18" customHeight="1" spans="1:2">
      <c r="A21" s="223" t="s">
        <v>1576</v>
      </c>
      <c r="B21" s="224"/>
    </row>
    <row r="22" s="59" customFormat="1" ht="18" customHeight="1" spans="1:2">
      <c r="A22" s="230" t="s">
        <v>1577</v>
      </c>
      <c r="B22" s="224"/>
    </row>
    <row r="23" s="59" customFormat="1" ht="18" customHeight="1" spans="1:2">
      <c r="A23" s="231" t="s">
        <v>1578</v>
      </c>
      <c r="B23" s="224"/>
    </row>
    <row r="24" s="59" customFormat="1" ht="18" customHeight="1" spans="1:2">
      <c r="A24" s="231" t="s">
        <v>1579</v>
      </c>
      <c r="B24" s="224"/>
    </row>
    <row r="25" s="59" customFormat="1" ht="18" customHeight="1" spans="1:2">
      <c r="A25" s="231" t="s">
        <v>1580</v>
      </c>
      <c r="B25" s="224"/>
    </row>
    <row r="26" s="59" customFormat="1" ht="18" customHeight="1" spans="1:2">
      <c r="A26" s="222" t="s">
        <v>1581</v>
      </c>
      <c r="B26" s="224">
        <v>3186</v>
      </c>
    </row>
    <row r="27" s="59" customFormat="1" ht="18" customHeight="1" spans="1:2">
      <c r="A27" s="222" t="s">
        <v>1582</v>
      </c>
      <c r="B27" s="224">
        <v>4861</v>
      </c>
    </row>
    <row r="28" s="59" customFormat="1" ht="18" customHeight="1" spans="1:2">
      <c r="A28" s="222" t="s">
        <v>1583</v>
      </c>
      <c r="B28" s="224">
        <v>95</v>
      </c>
    </row>
    <row r="29" s="59" customFormat="1" ht="18" customHeight="1" spans="1:2">
      <c r="A29" s="220" t="s">
        <v>1584</v>
      </c>
      <c r="B29" s="220">
        <f>B4+B7+B14+B17+B19+B27+B28+B26</f>
        <v>74000</v>
      </c>
    </row>
    <row r="30" s="59" customFormat="1" ht="20.1" customHeight="1" spans="2:2">
      <c r="B30" s="216"/>
    </row>
    <row r="31" s="59" customFormat="1" ht="20.1" customHeight="1" spans="2:2">
      <c r="B31" s="216"/>
    </row>
    <row r="32" s="59" customFormat="1" ht="20.1" customHeight="1" spans="2:2">
      <c r="B32" s="216"/>
    </row>
    <row r="33" s="59" customFormat="1" ht="20.1" customHeight="1" spans="2:2">
      <c r="B33" s="216"/>
    </row>
    <row r="34" s="59" customFormat="1" ht="27" customHeight="1" spans="2:2">
      <c r="B34" s="216"/>
    </row>
  </sheetData>
  <mergeCells count="1">
    <mergeCell ref="A1:B1"/>
  </mergeCells>
  <printOptions horizontalCentered="1"/>
  <pageMargins left="0.55" right="0.55" top="0.275" bottom="0.393055555555556" header="0.590277777777778" footer="0.15625"/>
  <pageSetup paperSize="9" scale="92" firstPageNumber="135" orientation="portrait" useFirstPageNumber="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30"/>
  <sheetViews>
    <sheetView zoomScale="85" zoomScaleNormal="85" workbookViewId="0">
      <selection activeCell="A9" sqref="A9"/>
    </sheetView>
  </sheetViews>
  <sheetFormatPr defaultColWidth="9" defaultRowHeight="19.5" customHeight="1" outlineLevelCol="1"/>
  <cols>
    <col min="1" max="1" width="68.5583333333333" customWidth="1"/>
    <col min="2" max="2" width="45.775" customWidth="1"/>
  </cols>
  <sheetData>
    <row r="1" ht="33" customHeight="1" spans="1:1">
      <c r="A1" s="452" t="s">
        <v>33</v>
      </c>
    </row>
    <row r="2" ht="49.5" customHeight="1" spans="1:2">
      <c r="A2" s="453" t="s">
        <v>34</v>
      </c>
      <c r="B2" s="453"/>
    </row>
    <row r="3" ht="26.25" customHeight="1" spans="1:2">
      <c r="A3" s="441"/>
      <c r="B3" s="442" t="s">
        <v>35</v>
      </c>
    </row>
    <row r="4" ht="33" customHeight="1" spans="1:2">
      <c r="A4" s="111" t="s">
        <v>36</v>
      </c>
      <c r="B4" s="111" t="s">
        <v>37</v>
      </c>
    </row>
    <row r="5" ht="33" customHeight="1" spans="1:2">
      <c r="A5" s="454" t="s">
        <v>38</v>
      </c>
      <c r="B5" s="403"/>
    </row>
    <row r="6" ht="33" customHeight="1" spans="1:2">
      <c r="A6" s="404" t="s">
        <v>39</v>
      </c>
      <c r="B6" s="405"/>
    </row>
    <row r="7" ht="33" customHeight="1" spans="1:2">
      <c r="A7" s="404" t="s">
        <v>40</v>
      </c>
      <c r="B7" s="405"/>
    </row>
    <row r="8" ht="33" customHeight="1" spans="1:2">
      <c r="A8" s="404" t="s">
        <v>41</v>
      </c>
      <c r="B8" s="405"/>
    </row>
    <row r="9" ht="33" customHeight="1" spans="1:2">
      <c r="A9" s="404" t="s">
        <v>42</v>
      </c>
      <c r="B9" s="405"/>
    </row>
    <row r="10" ht="33" customHeight="1" spans="1:2">
      <c r="A10" s="404" t="s">
        <v>43</v>
      </c>
      <c r="B10" s="405"/>
    </row>
    <row r="11" ht="33" customHeight="1" spans="1:2">
      <c r="A11" s="404" t="s">
        <v>44</v>
      </c>
      <c r="B11" s="405"/>
    </row>
    <row r="12" ht="33" customHeight="1" spans="1:2">
      <c r="A12" s="404" t="s">
        <v>45</v>
      </c>
      <c r="B12" s="405"/>
    </row>
    <row r="13" ht="33" customHeight="1" spans="1:2">
      <c r="A13" s="404" t="s">
        <v>46</v>
      </c>
      <c r="B13" s="405"/>
    </row>
    <row r="14" ht="33" customHeight="1" spans="1:2">
      <c r="A14" s="404" t="s">
        <v>47</v>
      </c>
      <c r="B14" s="405"/>
    </row>
    <row r="15" ht="33" customHeight="1" spans="1:2">
      <c r="A15" s="404" t="s">
        <v>48</v>
      </c>
      <c r="B15" s="405"/>
    </row>
    <row r="16" ht="33" customHeight="1" spans="1:2">
      <c r="A16" s="404" t="s">
        <v>49</v>
      </c>
      <c r="B16" s="405"/>
    </row>
    <row r="17" ht="33" customHeight="1" spans="1:2">
      <c r="A17" s="404" t="s">
        <v>50</v>
      </c>
      <c r="B17" s="405"/>
    </row>
    <row r="18" ht="33" customHeight="1" spans="1:2">
      <c r="A18" s="404" t="s">
        <v>51</v>
      </c>
      <c r="B18" s="405"/>
    </row>
    <row r="19" ht="33" customHeight="1" spans="1:2">
      <c r="A19" s="404" t="s">
        <v>52</v>
      </c>
      <c r="B19" s="405"/>
    </row>
    <row r="20" ht="33" customHeight="1" spans="1:2">
      <c r="A20" s="404" t="s">
        <v>53</v>
      </c>
      <c r="B20" s="405"/>
    </row>
    <row r="21" ht="33" customHeight="1" spans="1:2">
      <c r="A21" s="404" t="s">
        <v>54</v>
      </c>
      <c r="B21" s="405"/>
    </row>
    <row r="22" ht="33" customHeight="1" spans="1:2">
      <c r="A22" s="454" t="s">
        <v>55</v>
      </c>
      <c r="B22" s="403"/>
    </row>
    <row r="23" ht="33" customHeight="1" spans="1:2">
      <c r="A23" s="404" t="s">
        <v>56</v>
      </c>
      <c r="B23" s="405"/>
    </row>
    <row r="24" ht="33" customHeight="1" spans="1:2">
      <c r="A24" s="404" t="s">
        <v>57</v>
      </c>
      <c r="B24" s="405"/>
    </row>
    <row r="25" ht="33" customHeight="1" spans="1:2">
      <c r="A25" s="404" t="s">
        <v>58</v>
      </c>
      <c r="B25" s="405"/>
    </row>
    <row r="26" ht="33" customHeight="1" spans="1:2">
      <c r="A26" s="404" t="s">
        <v>59</v>
      </c>
      <c r="B26" s="405"/>
    </row>
    <row r="27" ht="33" customHeight="1" spans="1:2">
      <c r="A27" s="407" t="s">
        <v>60</v>
      </c>
      <c r="B27" s="405"/>
    </row>
    <row r="28" ht="33" customHeight="1" spans="1:2">
      <c r="A28" s="455" t="s">
        <v>61</v>
      </c>
      <c r="B28" s="405"/>
    </row>
    <row r="29" ht="33" customHeight="1" spans="1:2">
      <c r="A29" s="404" t="s">
        <v>62</v>
      </c>
      <c r="B29" s="405"/>
    </row>
    <row r="30" ht="33" customHeight="1" spans="1:2">
      <c r="A30" s="220" t="s">
        <v>63</v>
      </c>
      <c r="B30" s="403"/>
    </row>
  </sheetData>
  <mergeCells count="1">
    <mergeCell ref="A2:B2"/>
  </mergeCells>
  <printOptions horizontalCentered="1"/>
  <pageMargins left="0.55" right="0.55" top="0.275" bottom="0.393055555555556" header="0.590277777777778" footer="0.15625"/>
  <pageSetup paperSize="9" scale="73" firstPageNumber="135" orientation="portrait" useFirstPageNumber="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4"/>
  <sheetViews>
    <sheetView workbookViewId="0">
      <selection activeCell="E11" sqref="E11"/>
    </sheetView>
  </sheetViews>
  <sheetFormatPr defaultColWidth="27.3333333333333" defaultRowHeight="14.25" outlineLevelCol="3"/>
  <cols>
    <col min="1" max="1" width="31.2166666666667" style="172" customWidth="1"/>
    <col min="2" max="2" width="20.6666666666667" style="195" customWidth="1"/>
    <col min="3" max="3" width="36.4416666666667" style="172" customWidth="1"/>
    <col min="4" max="4" width="21.1083333333333" style="195" customWidth="1"/>
    <col min="5" max="16384" width="27.3333333333333" style="172"/>
  </cols>
  <sheetData>
    <row r="1" s="194" customFormat="1" ht="31.2" customHeight="1" spans="1:3">
      <c r="A1" s="196" t="s">
        <v>1585</v>
      </c>
      <c r="B1" s="197"/>
      <c r="C1" s="197"/>
    </row>
    <row r="2" ht="25.5" spans="1:4">
      <c r="A2" s="198" t="s">
        <v>1586</v>
      </c>
      <c r="B2" s="198"/>
      <c r="C2" s="198"/>
      <c r="D2" s="198"/>
    </row>
    <row r="3" ht="31.8" customHeight="1" spans="1:4">
      <c r="A3" s="199"/>
      <c r="B3" s="200"/>
      <c r="C3" s="201"/>
      <c r="D3" s="202" t="s">
        <v>35</v>
      </c>
    </row>
    <row r="4" ht="76.2" customHeight="1" spans="1:4">
      <c r="A4" s="203" t="s">
        <v>1540</v>
      </c>
      <c r="B4" s="204" t="s">
        <v>37</v>
      </c>
      <c r="C4" s="203" t="s">
        <v>1541</v>
      </c>
      <c r="D4" s="204" t="s">
        <v>37</v>
      </c>
    </row>
    <row r="5" ht="76.2" customHeight="1" spans="1:4">
      <c r="A5" s="205" t="s">
        <v>1542</v>
      </c>
      <c r="B5" s="206">
        <v>74000</v>
      </c>
      <c r="C5" s="205" t="s">
        <v>1543</v>
      </c>
      <c r="D5" s="206">
        <v>74000</v>
      </c>
    </row>
    <row r="6" ht="76.2" customHeight="1" spans="1:4">
      <c r="A6" s="207" t="s">
        <v>100</v>
      </c>
      <c r="B6" s="208"/>
      <c r="C6" s="207" t="s">
        <v>101</v>
      </c>
      <c r="D6" s="208"/>
    </row>
    <row r="7" ht="76.2" customHeight="1" spans="1:4">
      <c r="A7" s="209" t="s">
        <v>1544</v>
      </c>
      <c r="B7" s="208"/>
      <c r="C7" s="209" t="s">
        <v>1587</v>
      </c>
      <c r="D7" s="208"/>
    </row>
    <row r="8" ht="76.2" customHeight="1" spans="1:4">
      <c r="A8" s="209" t="s">
        <v>1588</v>
      </c>
      <c r="B8" s="210"/>
      <c r="C8" s="209" t="s">
        <v>1545</v>
      </c>
      <c r="D8" s="191"/>
    </row>
    <row r="9" ht="76.2" customHeight="1" spans="1:4">
      <c r="A9" s="211" t="s">
        <v>1546</v>
      </c>
      <c r="B9" s="191"/>
      <c r="C9" s="209" t="s">
        <v>1547</v>
      </c>
      <c r="D9" s="208"/>
    </row>
    <row r="10" ht="76.2" customHeight="1" spans="1:4">
      <c r="A10" s="207" t="s">
        <v>1548</v>
      </c>
      <c r="B10" s="208">
        <v>47000</v>
      </c>
      <c r="C10" s="207" t="s">
        <v>1589</v>
      </c>
      <c r="D10" s="208">
        <v>47000</v>
      </c>
    </row>
    <row r="11" ht="76.2" customHeight="1" spans="1:4">
      <c r="A11" s="212" t="s">
        <v>1590</v>
      </c>
      <c r="B11" s="191">
        <v>47000</v>
      </c>
      <c r="C11" s="213" t="s">
        <v>1591</v>
      </c>
      <c r="D11" s="191">
        <v>47000</v>
      </c>
    </row>
    <row r="12" ht="76.2" customHeight="1" spans="1:4">
      <c r="A12" s="207" t="s">
        <v>1552</v>
      </c>
      <c r="B12" s="208"/>
      <c r="C12" s="213"/>
      <c r="D12" s="191"/>
    </row>
    <row r="13" ht="76.2" customHeight="1" spans="1:4">
      <c r="A13" s="214" t="s">
        <v>1553</v>
      </c>
      <c r="B13" s="208">
        <v>121000</v>
      </c>
      <c r="C13" s="214" t="s">
        <v>1554</v>
      </c>
      <c r="D13" s="208">
        <v>121000</v>
      </c>
    </row>
    <row r="14" spans="1:4">
      <c r="A14" s="215"/>
      <c r="B14" s="215"/>
      <c r="C14" s="215"/>
      <c r="D14" s="215"/>
    </row>
  </sheetData>
  <mergeCells count="2">
    <mergeCell ref="A2:D2"/>
    <mergeCell ref="A14:D14"/>
  </mergeCells>
  <printOptions horizontalCentered="1"/>
  <pageMargins left="0.55" right="0.55" top="0.275" bottom="0.393055555555556" header="0.590277777777778" footer="0.15625"/>
  <pageSetup paperSize="9" scale="85" firstPageNumber="135" orientation="portrait" useFirstPageNumber="1"/>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4"/>
  <sheetViews>
    <sheetView workbookViewId="0">
      <selection activeCell="B8" sqref="B8"/>
    </sheetView>
  </sheetViews>
  <sheetFormatPr defaultColWidth="39.2166666666667" defaultRowHeight="14.25" outlineLevelCol="1"/>
  <cols>
    <col min="1" max="1" width="59" style="183" customWidth="1"/>
    <col min="2" max="2" width="42" style="183" customWidth="1"/>
    <col min="3" max="16384" width="39.2166666666667" style="183"/>
  </cols>
  <sheetData>
    <row r="1" ht="24.6" customHeight="1" spans="1:1">
      <c r="A1" s="184" t="s">
        <v>1592</v>
      </c>
    </row>
    <row r="2" ht="39.6" customHeight="1" spans="1:2">
      <c r="A2" s="185" t="s">
        <v>1593</v>
      </c>
      <c r="B2" s="185"/>
    </row>
    <row r="3" spans="1:2">
      <c r="A3" s="186"/>
      <c r="B3" s="187" t="s">
        <v>35</v>
      </c>
    </row>
    <row r="4" ht="36.6" customHeight="1" spans="1:2">
      <c r="A4" s="188" t="s">
        <v>1594</v>
      </c>
      <c r="B4" s="188" t="s">
        <v>37</v>
      </c>
    </row>
    <row r="5" ht="36.6" customHeight="1" spans="1:2">
      <c r="A5" s="189" t="s">
        <v>1544</v>
      </c>
      <c r="B5" s="190"/>
    </row>
    <row r="6" ht="36.6" customHeight="1" spans="1:2">
      <c r="A6" s="182" t="s">
        <v>1595</v>
      </c>
      <c r="B6" s="191"/>
    </row>
    <row r="7" ht="36.6" customHeight="1" spans="1:2">
      <c r="A7" s="182" t="s">
        <v>1596</v>
      </c>
      <c r="B7" s="192"/>
    </row>
    <row r="8" ht="36.6" customHeight="1" spans="1:2">
      <c r="A8" s="182" t="s">
        <v>1597</v>
      </c>
      <c r="B8" s="192"/>
    </row>
    <row r="9" ht="36.6" customHeight="1" spans="1:2">
      <c r="A9" s="182" t="s">
        <v>1598</v>
      </c>
      <c r="B9" s="191"/>
    </row>
    <row r="10" ht="36.6" customHeight="1" spans="1:2">
      <c r="A10" s="182" t="s">
        <v>1599</v>
      </c>
      <c r="B10" s="191"/>
    </row>
    <row r="11" ht="36.6" customHeight="1" spans="1:2">
      <c r="A11" s="182" t="s">
        <v>1600</v>
      </c>
      <c r="B11" s="191"/>
    </row>
    <row r="12" ht="36.6" customHeight="1" spans="1:2">
      <c r="A12" s="182" t="s">
        <v>1601</v>
      </c>
      <c r="B12" s="191"/>
    </row>
    <row r="13" ht="36.6" customHeight="1" spans="1:2">
      <c r="A13" s="180" t="s">
        <v>1602</v>
      </c>
      <c r="B13" s="192"/>
    </row>
    <row r="14" ht="36.6" customHeight="1" spans="1:2">
      <c r="A14" s="180" t="s">
        <v>1603</v>
      </c>
      <c r="B14" s="192"/>
    </row>
    <row r="15" ht="36.6" customHeight="1" spans="1:2">
      <c r="A15" s="180" t="s">
        <v>1604</v>
      </c>
      <c r="B15" s="193"/>
    </row>
    <row r="16" ht="36.6" customHeight="1" spans="1:2">
      <c r="A16" s="180" t="s">
        <v>1605</v>
      </c>
      <c r="B16" s="192"/>
    </row>
    <row r="17" ht="36.6" customHeight="1" spans="1:2">
      <c r="A17" s="180" t="s">
        <v>1606</v>
      </c>
      <c r="B17" s="192"/>
    </row>
    <row r="18" ht="36.6" customHeight="1" spans="1:2">
      <c r="A18" s="180" t="s">
        <v>1607</v>
      </c>
      <c r="B18" s="191"/>
    </row>
    <row r="19" ht="36.6" customHeight="1" spans="1:2">
      <c r="A19" s="180" t="s">
        <v>1608</v>
      </c>
      <c r="B19" s="192"/>
    </row>
    <row r="20" ht="36.6" customHeight="1" spans="1:2">
      <c r="A20" s="180" t="s">
        <v>1609</v>
      </c>
      <c r="B20" s="191"/>
    </row>
    <row r="21" ht="36.6" customHeight="1" spans="1:2">
      <c r="A21" s="180" t="s">
        <v>1610</v>
      </c>
      <c r="B21" s="191"/>
    </row>
    <row r="22" ht="36.6" customHeight="1" spans="1:2">
      <c r="A22" s="180" t="s">
        <v>1611</v>
      </c>
      <c r="B22" s="192"/>
    </row>
    <row r="23" ht="36.6" customHeight="1" spans="1:2">
      <c r="A23" s="180" t="s">
        <v>1612</v>
      </c>
      <c r="B23" s="192"/>
    </row>
    <row r="24" ht="36.6" customHeight="1" spans="1:2">
      <c r="A24" s="180" t="s">
        <v>1613</v>
      </c>
      <c r="B24" s="192"/>
    </row>
  </sheetData>
  <mergeCells count="1">
    <mergeCell ref="A2:B2"/>
  </mergeCells>
  <printOptions horizontalCentered="1"/>
  <pageMargins left="0.55" right="0.55" top="0.275" bottom="0.393055555555556" header="0.590277777777778" footer="0.15625"/>
  <pageSetup paperSize="9" scale="92" firstPageNumber="135" orientation="portrait" useFirstPageNumber="1"/>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4"/>
  <sheetViews>
    <sheetView workbookViewId="0">
      <selection activeCell="A2" sqref="A2:B2"/>
    </sheetView>
  </sheetViews>
  <sheetFormatPr defaultColWidth="9" defaultRowHeight="14.25" outlineLevelCol="1"/>
  <cols>
    <col min="1" max="1" width="65.6666666666667" style="171" customWidth="1"/>
    <col min="2" max="2" width="41.2166666666667" style="171" customWidth="1"/>
    <col min="3" max="16384" width="8.88333333333333" style="172"/>
  </cols>
  <sheetData>
    <row r="1" ht="29.4" customHeight="1" spans="1:1">
      <c r="A1" s="173" t="s">
        <v>1614</v>
      </c>
    </row>
    <row r="2" ht="25.5" spans="1:2">
      <c r="A2" s="174" t="s">
        <v>1615</v>
      </c>
      <c r="B2" s="174"/>
    </row>
    <row r="3" spans="1:2">
      <c r="A3" s="175"/>
      <c r="B3" s="176" t="s">
        <v>35</v>
      </c>
    </row>
    <row r="4" ht="40.2" customHeight="1" spans="1:2">
      <c r="A4" s="177" t="s">
        <v>1594</v>
      </c>
      <c r="B4" s="177" t="s">
        <v>37</v>
      </c>
    </row>
    <row r="5" s="170" customFormat="1" ht="40.2" customHeight="1" spans="1:2">
      <c r="A5" s="178" t="s">
        <v>1587</v>
      </c>
      <c r="B5" s="179"/>
    </row>
    <row r="6" s="170" customFormat="1" ht="40.2" customHeight="1" spans="1:2">
      <c r="A6" s="180" t="s">
        <v>1616</v>
      </c>
      <c r="B6" s="181"/>
    </row>
    <row r="7" s="170" customFormat="1" ht="40.2" customHeight="1" spans="1:2">
      <c r="A7" s="180" t="s">
        <v>1617</v>
      </c>
      <c r="B7" s="181"/>
    </row>
    <row r="8" s="170" customFormat="1" ht="40.2" customHeight="1" spans="1:2">
      <c r="A8" s="180" t="s">
        <v>1618</v>
      </c>
      <c r="B8" s="181"/>
    </row>
    <row r="9" s="170" customFormat="1" ht="40.2" customHeight="1" spans="1:2">
      <c r="A9" s="180" t="s">
        <v>1619</v>
      </c>
      <c r="B9" s="181"/>
    </row>
    <row r="10" s="170" customFormat="1" ht="40.2" customHeight="1" spans="1:2">
      <c r="A10" s="180" t="s">
        <v>1620</v>
      </c>
      <c r="B10" s="181"/>
    </row>
    <row r="11" s="170" customFormat="1" ht="40.2" customHeight="1" spans="1:2">
      <c r="A11" s="180" t="s">
        <v>1621</v>
      </c>
      <c r="B11" s="181"/>
    </row>
    <row r="12" s="170" customFormat="1" ht="40.2" customHeight="1" spans="1:2">
      <c r="A12" s="180" t="s">
        <v>1622</v>
      </c>
      <c r="B12" s="181"/>
    </row>
    <row r="13" s="170" customFormat="1" ht="40.2" customHeight="1" spans="1:2">
      <c r="A13" s="182" t="s">
        <v>1623</v>
      </c>
      <c r="B13" s="181"/>
    </row>
    <row r="14" ht="40.2" customHeight="1" spans="1:2">
      <c r="A14" s="182" t="s">
        <v>1624</v>
      </c>
      <c r="B14" s="181"/>
    </row>
    <row r="15" ht="40.2" customHeight="1" spans="1:2">
      <c r="A15" s="182" t="s">
        <v>1625</v>
      </c>
      <c r="B15" s="181"/>
    </row>
    <row r="16" ht="40.2" customHeight="1" spans="1:2">
      <c r="A16" s="182" t="s">
        <v>1626</v>
      </c>
      <c r="B16" s="181"/>
    </row>
    <row r="17" ht="40.2" customHeight="1" spans="1:2">
      <c r="A17" s="182" t="s">
        <v>1627</v>
      </c>
      <c r="B17" s="181"/>
    </row>
    <row r="18" ht="40.2" customHeight="1" spans="1:2">
      <c r="A18" s="182" t="s">
        <v>1628</v>
      </c>
      <c r="B18" s="181"/>
    </row>
    <row r="19" ht="40.2" customHeight="1" spans="1:2">
      <c r="A19" s="182" t="s">
        <v>1629</v>
      </c>
      <c r="B19" s="181"/>
    </row>
    <row r="20" ht="40.2" customHeight="1" spans="1:2">
      <c r="A20" s="182" t="s">
        <v>1630</v>
      </c>
      <c r="B20" s="181"/>
    </row>
    <row r="21" ht="40.2" customHeight="1" spans="1:2">
      <c r="A21" s="182" t="s">
        <v>1631</v>
      </c>
      <c r="B21" s="181"/>
    </row>
    <row r="22" ht="40.2" customHeight="1" spans="1:2">
      <c r="A22" s="182" t="s">
        <v>1632</v>
      </c>
      <c r="B22" s="181"/>
    </row>
    <row r="23" ht="40.2" customHeight="1" spans="1:2">
      <c r="A23" s="182" t="s">
        <v>1633</v>
      </c>
      <c r="B23" s="181"/>
    </row>
    <row r="24" ht="40.2" customHeight="1" spans="1:2">
      <c r="A24" s="182" t="s">
        <v>1634</v>
      </c>
      <c r="B24" s="181"/>
    </row>
  </sheetData>
  <mergeCells count="1">
    <mergeCell ref="A2:B2"/>
  </mergeCells>
  <printOptions horizontalCentered="1"/>
  <pageMargins left="0.55" right="0.55" top="0.275" bottom="0.393055555555556" header="0.590277777777778" footer="0.15625"/>
  <pageSetup paperSize="9" scale="87" firstPageNumber="135" orientation="portrait" useFirstPageNumber="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E11"/>
  <sheetViews>
    <sheetView zoomScale="70" zoomScaleNormal="70" workbookViewId="0">
      <selection activeCell="E9" sqref="E9"/>
    </sheetView>
  </sheetViews>
  <sheetFormatPr defaultColWidth="9" defaultRowHeight="14.25" outlineLevelCol="4"/>
  <cols>
    <col min="1" max="1" width="38.625" style="59" customWidth="1"/>
    <col min="2" max="2" width="18" style="59" customWidth="1"/>
    <col min="3" max="5" width="21" style="59" customWidth="1"/>
    <col min="6" max="16384" width="9" style="59"/>
  </cols>
  <sheetData>
    <row r="1" ht="38" customHeight="1" spans="1:1">
      <c r="A1" s="59" t="s">
        <v>1635</v>
      </c>
    </row>
    <row r="2" s="59" customFormat="1" ht="58" customHeight="1" spans="1:5">
      <c r="A2" s="162" t="s">
        <v>1636</v>
      </c>
      <c r="B2" s="162"/>
      <c r="C2" s="162"/>
      <c r="D2" s="162"/>
      <c r="E2" s="162"/>
    </row>
    <row r="3" s="59" customFormat="1" ht="28" customHeight="1" spans="1:5">
      <c r="A3" s="163" t="s">
        <v>1475</v>
      </c>
      <c r="B3" s="163"/>
      <c r="C3" s="163"/>
      <c r="D3" s="163"/>
      <c r="E3" s="163"/>
    </row>
    <row r="4" s="59" customFormat="1" ht="32" customHeight="1" spans="1:5">
      <c r="A4" s="164" t="s">
        <v>1383</v>
      </c>
      <c r="B4" s="164" t="s">
        <v>1347</v>
      </c>
      <c r="C4" s="164" t="s">
        <v>1637</v>
      </c>
      <c r="D4" s="164"/>
      <c r="E4" s="164"/>
    </row>
    <row r="5" s="59" customFormat="1" ht="35" customHeight="1" spans="1:5">
      <c r="A5" s="165"/>
      <c r="B5" s="165"/>
      <c r="C5" s="165" t="s">
        <v>66</v>
      </c>
      <c r="D5" s="165" t="s">
        <v>1638</v>
      </c>
      <c r="E5" s="165" t="s">
        <v>1639</v>
      </c>
    </row>
    <row r="6" s="59" customFormat="1" ht="44" customHeight="1" spans="1:5">
      <c r="A6" s="166" t="s">
        <v>1481</v>
      </c>
      <c r="B6" s="167">
        <f t="shared" ref="B6:B11" si="0">C6</f>
        <v>104820</v>
      </c>
      <c r="C6" s="167">
        <f>SUM(D6:E6)</f>
        <v>104820</v>
      </c>
      <c r="D6" s="167">
        <v>104820</v>
      </c>
      <c r="E6" s="168"/>
    </row>
    <row r="7" s="59" customFormat="1" ht="44" customHeight="1" spans="1:5">
      <c r="A7" s="166" t="s">
        <v>1482</v>
      </c>
      <c r="B7" s="167">
        <f t="shared" si="0"/>
        <v>135970</v>
      </c>
      <c r="C7" s="167">
        <v>135970</v>
      </c>
      <c r="D7" s="164"/>
      <c r="E7" s="169"/>
    </row>
    <row r="8" s="59" customFormat="1" ht="44" customHeight="1" spans="1:5">
      <c r="A8" s="166" t="s">
        <v>1483</v>
      </c>
      <c r="B8" s="167">
        <f t="shared" si="0"/>
        <v>32390</v>
      </c>
      <c r="C8" s="167">
        <f>D8</f>
        <v>32390</v>
      </c>
      <c r="D8" s="167">
        <v>32390</v>
      </c>
      <c r="E8" s="169"/>
    </row>
    <row r="9" s="59" customFormat="1" ht="44" customHeight="1" spans="1:5">
      <c r="A9" s="166" t="s">
        <v>1484</v>
      </c>
      <c r="B9" s="167">
        <f t="shared" si="0"/>
        <v>15030</v>
      </c>
      <c r="C9" s="167">
        <f>E9+D9</f>
        <v>15030</v>
      </c>
      <c r="D9" s="167">
        <v>15030</v>
      </c>
      <c r="E9" s="168">
        <v>0</v>
      </c>
    </row>
    <row r="10" s="59" customFormat="1" ht="44" customHeight="1" spans="1:5">
      <c r="A10" s="166" t="s">
        <v>1485</v>
      </c>
      <c r="B10" s="167">
        <f t="shared" si="0"/>
        <v>0</v>
      </c>
      <c r="C10" s="167">
        <f>D10+E10</f>
        <v>0</v>
      </c>
      <c r="D10" s="167">
        <v>0</v>
      </c>
      <c r="E10" s="168">
        <v>0</v>
      </c>
    </row>
    <row r="11" s="59" customFormat="1" ht="44" customHeight="1" spans="1:5">
      <c r="A11" s="166" t="s">
        <v>1486</v>
      </c>
      <c r="B11" s="167">
        <f t="shared" si="0"/>
        <v>122180</v>
      </c>
      <c r="C11" s="167">
        <f>SUM(D11:E11)</f>
        <v>122180</v>
      </c>
      <c r="D11" s="167">
        <f>D8+D6-D9-D10</f>
        <v>122180</v>
      </c>
      <c r="E11" s="168">
        <f>E6-E9-E10</f>
        <v>0</v>
      </c>
    </row>
  </sheetData>
  <mergeCells count="5">
    <mergeCell ref="A2:E2"/>
    <mergeCell ref="A3:E3"/>
    <mergeCell ref="C4:E4"/>
    <mergeCell ref="A4:A5"/>
    <mergeCell ref="B4:B5"/>
  </mergeCells>
  <printOptions horizontalCentered="1"/>
  <pageMargins left="0.55" right="0.55" top="0.275" bottom="0.393055555555556" header="0.590277777777778" footer="0.15625"/>
  <pageSetup paperSize="9" scale="96" firstPageNumber="135" orientation="portrait" useFirstPageNumber="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7"/>
  <sheetViews>
    <sheetView workbookViewId="0">
      <selection activeCell="B7" sqref="B7"/>
    </sheetView>
  </sheetViews>
  <sheetFormatPr defaultColWidth="47.6666666666667" defaultRowHeight="13.5" outlineLevelCol="1"/>
  <cols>
    <col min="1" max="1" width="47.6666666666667" style="37"/>
    <col min="2" max="2" width="42.4416666666667" style="37" customWidth="1"/>
    <col min="3" max="16384" width="47.6666666666667" style="38"/>
  </cols>
  <sheetData>
    <row r="1" ht="28.8" customHeight="1" spans="1:1">
      <c r="A1" s="39" t="s">
        <v>1640</v>
      </c>
    </row>
    <row r="2" ht="22.5" spans="1:2">
      <c r="A2" s="40" t="s">
        <v>1641</v>
      </c>
      <c r="B2" s="40"/>
    </row>
    <row r="3" ht="31.8" customHeight="1" spans="1:2">
      <c r="A3" s="41" t="s">
        <v>1489</v>
      </c>
      <c r="B3" s="42" t="s">
        <v>1490</v>
      </c>
    </row>
    <row r="4" ht="29.4" customHeight="1" spans="1:2">
      <c r="A4" s="43" t="s">
        <v>1491</v>
      </c>
      <c r="B4" s="43" t="s">
        <v>1492</v>
      </c>
    </row>
    <row r="5" ht="30.6" customHeight="1" spans="1:2">
      <c r="A5" s="44" t="s">
        <v>1493</v>
      </c>
      <c r="B5" s="45"/>
    </row>
    <row r="6" ht="30.6" customHeight="1" spans="1:2">
      <c r="A6" s="46" t="s">
        <v>1494</v>
      </c>
      <c r="B6" s="47">
        <v>18.3</v>
      </c>
    </row>
    <row r="7" ht="30.6" customHeight="1" spans="1:2">
      <c r="A7" s="44" t="s">
        <v>1378</v>
      </c>
      <c r="B7" s="45"/>
    </row>
    <row r="8" ht="30.6" customHeight="1" spans="1:2">
      <c r="A8" s="44" t="s">
        <v>1378</v>
      </c>
      <c r="B8" s="45"/>
    </row>
    <row r="9" ht="30.6" customHeight="1" spans="1:2">
      <c r="A9" s="44" t="s">
        <v>1378</v>
      </c>
      <c r="B9" s="45"/>
    </row>
    <row r="10" ht="30.6" customHeight="1" spans="1:2">
      <c r="A10" s="44" t="s">
        <v>1378</v>
      </c>
      <c r="B10" s="45"/>
    </row>
    <row r="11" ht="30.6" customHeight="1" spans="1:2">
      <c r="A11" s="44" t="s">
        <v>1378</v>
      </c>
      <c r="B11" s="45"/>
    </row>
    <row r="12" ht="30.6" customHeight="1" spans="1:2">
      <c r="A12" s="44" t="s">
        <v>1378</v>
      </c>
      <c r="B12" s="45"/>
    </row>
    <row r="13" ht="30.6" customHeight="1" spans="1:2">
      <c r="A13" s="44" t="s">
        <v>1378</v>
      </c>
      <c r="B13" s="45"/>
    </row>
    <row r="14" ht="30.6" customHeight="1" spans="1:2">
      <c r="A14" s="44" t="s">
        <v>1378</v>
      </c>
      <c r="B14" s="45"/>
    </row>
    <row r="15" ht="30.6" customHeight="1" spans="1:2">
      <c r="A15" s="44" t="s">
        <v>1378</v>
      </c>
      <c r="B15" s="45"/>
    </row>
    <row r="16" ht="30.6" customHeight="1" spans="1:2">
      <c r="A16" s="44" t="s">
        <v>1378</v>
      </c>
      <c r="B16" s="45"/>
    </row>
    <row r="17" ht="30.6" customHeight="1" spans="1:2">
      <c r="A17" s="44" t="s">
        <v>1378</v>
      </c>
      <c r="B17" s="45"/>
    </row>
    <row r="18" ht="30.6" customHeight="1" spans="1:2">
      <c r="A18" s="44" t="s">
        <v>1378</v>
      </c>
      <c r="B18" s="45"/>
    </row>
    <row r="19" ht="30.6" customHeight="1" spans="1:2">
      <c r="A19" s="44" t="s">
        <v>1378</v>
      </c>
      <c r="B19" s="45"/>
    </row>
    <row r="20" ht="30.6" customHeight="1" spans="1:2">
      <c r="A20" s="44" t="s">
        <v>1378</v>
      </c>
      <c r="B20" s="45"/>
    </row>
    <row r="21" ht="30.6" customHeight="1" spans="1:2">
      <c r="A21" s="44" t="s">
        <v>1378</v>
      </c>
      <c r="B21" s="45"/>
    </row>
    <row r="22" ht="30.6" customHeight="1" spans="1:2">
      <c r="A22" s="44" t="s">
        <v>1378</v>
      </c>
      <c r="B22" s="45"/>
    </row>
    <row r="23" ht="30.6" customHeight="1" spans="1:2">
      <c r="A23" s="44" t="s">
        <v>1378</v>
      </c>
      <c r="B23" s="45"/>
    </row>
    <row r="24" ht="30.6" customHeight="1" spans="1:2">
      <c r="A24" s="44" t="s">
        <v>1378</v>
      </c>
      <c r="B24" s="45"/>
    </row>
    <row r="25" ht="30.6" customHeight="1" spans="1:2">
      <c r="A25" s="44" t="s">
        <v>1378</v>
      </c>
      <c r="B25" s="45"/>
    </row>
    <row r="26" ht="30.6" customHeight="1" spans="1:2">
      <c r="A26" s="44" t="s">
        <v>1378</v>
      </c>
      <c r="B26" s="45"/>
    </row>
    <row r="27" ht="30.6" customHeight="1" spans="1:2">
      <c r="A27" s="46" t="s">
        <v>1495</v>
      </c>
      <c r="B27" s="47"/>
    </row>
  </sheetData>
  <mergeCells count="1">
    <mergeCell ref="A2:B2"/>
  </mergeCells>
  <printOptions horizontalCentered="1"/>
  <pageMargins left="0.55" right="0.55" top="0.275" bottom="0.393055555555556" header="0.590277777777778" footer="0.15625"/>
  <pageSetup paperSize="9" firstPageNumber="135" orientation="portrait" useFirstPageNumber="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40"/>
  <sheetViews>
    <sheetView workbookViewId="0">
      <selection activeCell="A2" sqref="A2:B2"/>
    </sheetView>
  </sheetViews>
  <sheetFormatPr defaultColWidth="9" defaultRowHeight="14.25" outlineLevelCol="1"/>
  <cols>
    <col min="1" max="1" width="56.4416666666667" style="147" customWidth="1"/>
    <col min="2" max="2" width="39.1083333333333" style="147" customWidth="1"/>
    <col min="3" max="16384" width="8.88333333333333" style="147"/>
  </cols>
  <sheetData>
    <row r="1" s="145" customFormat="1" ht="25.8" customHeight="1" spans="1:1">
      <c r="A1" s="148" t="s">
        <v>1642</v>
      </c>
    </row>
    <row r="2" ht="41.4" customHeight="1" spans="1:2">
      <c r="A2" s="149" t="s">
        <v>1643</v>
      </c>
      <c r="B2" s="149"/>
    </row>
    <row r="3" ht="31.2" customHeight="1" spans="1:2">
      <c r="A3" s="117"/>
      <c r="B3" s="150" t="s">
        <v>35</v>
      </c>
    </row>
    <row r="4" ht="19.8" customHeight="1" spans="1:2">
      <c r="A4" s="119" t="s">
        <v>1644</v>
      </c>
      <c r="B4" s="151" t="s">
        <v>37</v>
      </c>
    </row>
    <row r="5" ht="19.8" customHeight="1" spans="1:2">
      <c r="A5" s="157" t="s">
        <v>1645</v>
      </c>
      <c r="B5" s="153"/>
    </row>
    <row r="6" s="114" customFormat="1" ht="19.8" customHeight="1" spans="1:2">
      <c r="A6" s="158" t="s">
        <v>1646</v>
      </c>
      <c r="B6" s="154"/>
    </row>
    <row r="7" s="113" customFormat="1" ht="19.8" customHeight="1" spans="1:2">
      <c r="A7" s="159" t="s">
        <v>1647</v>
      </c>
      <c r="B7" s="154"/>
    </row>
    <row r="8" s="113" customFormat="1" ht="19.8" customHeight="1" spans="1:2">
      <c r="A8" s="159" t="s">
        <v>1648</v>
      </c>
      <c r="B8" s="154"/>
    </row>
    <row r="9" s="146" customFormat="1" ht="19.8" customHeight="1" spans="1:2">
      <c r="A9" s="159" t="s">
        <v>1649</v>
      </c>
      <c r="B9" s="154"/>
    </row>
    <row r="10" s="146" customFormat="1" ht="19.8" customHeight="1" spans="1:2">
      <c r="A10" s="159" t="s">
        <v>1650</v>
      </c>
      <c r="B10" s="154"/>
    </row>
    <row r="11" s="146" customFormat="1" ht="19.8" customHeight="1" spans="1:2">
      <c r="A11" s="159" t="s">
        <v>1651</v>
      </c>
      <c r="B11" s="154"/>
    </row>
    <row r="12" s="146" customFormat="1" ht="19.8" customHeight="1" spans="1:2">
      <c r="A12" s="159" t="s">
        <v>1652</v>
      </c>
      <c r="B12" s="154"/>
    </row>
    <row r="13" s="146" customFormat="1" ht="19.8" customHeight="1" spans="1:2">
      <c r="A13" s="159" t="s">
        <v>1653</v>
      </c>
      <c r="B13" s="154"/>
    </row>
    <row r="14" s="146" customFormat="1" ht="19.8" customHeight="1" spans="1:2">
      <c r="A14" s="159" t="s">
        <v>1654</v>
      </c>
      <c r="B14" s="154"/>
    </row>
    <row r="15" s="114" customFormat="1" ht="19.8" customHeight="1" spans="1:2">
      <c r="A15" s="160" t="s">
        <v>1655</v>
      </c>
      <c r="B15" s="154"/>
    </row>
    <row r="16" ht="19.8" customHeight="1" spans="1:2">
      <c r="A16" s="158" t="s">
        <v>1656</v>
      </c>
      <c r="B16" s="154"/>
    </row>
    <row r="17" ht="19.8" customHeight="1" spans="1:2">
      <c r="A17" s="158" t="s">
        <v>1657</v>
      </c>
      <c r="B17" s="154"/>
    </row>
    <row r="18" ht="19.8" customHeight="1" spans="1:2">
      <c r="A18" s="158" t="s">
        <v>1658</v>
      </c>
      <c r="B18" s="154"/>
    </row>
    <row r="19" ht="19.8" customHeight="1" spans="1:2">
      <c r="A19" s="158" t="s">
        <v>1659</v>
      </c>
      <c r="B19" s="154"/>
    </row>
    <row r="20" ht="19.8" customHeight="1" spans="1:2">
      <c r="A20" s="142" t="s">
        <v>1660</v>
      </c>
      <c r="B20" s="154"/>
    </row>
    <row r="21" ht="19.8" customHeight="1" spans="1:2">
      <c r="A21" s="142" t="s">
        <v>1661</v>
      </c>
      <c r="B21" s="154"/>
    </row>
    <row r="22" ht="19.8" customHeight="1" spans="1:2">
      <c r="A22" s="158" t="s">
        <v>1662</v>
      </c>
      <c r="B22" s="154"/>
    </row>
    <row r="23" ht="19.8" customHeight="1" spans="1:2">
      <c r="A23" s="157" t="s">
        <v>1663</v>
      </c>
      <c r="B23" s="153"/>
    </row>
    <row r="24" ht="19.8" customHeight="1" spans="1:2">
      <c r="A24" s="158" t="s">
        <v>1664</v>
      </c>
      <c r="B24" s="154"/>
    </row>
    <row r="25" ht="19.8" customHeight="1" spans="1:2">
      <c r="A25" s="158" t="s">
        <v>1665</v>
      </c>
      <c r="B25" s="154"/>
    </row>
    <row r="26" ht="19.8" customHeight="1" spans="1:2">
      <c r="A26" s="142" t="s">
        <v>1666</v>
      </c>
      <c r="B26" s="154"/>
    </row>
    <row r="27" ht="19.8" customHeight="1" spans="1:2">
      <c r="A27" s="158" t="s">
        <v>1667</v>
      </c>
      <c r="B27" s="154"/>
    </row>
    <row r="28" ht="19.8" customHeight="1" spans="1:2">
      <c r="A28" s="157" t="s">
        <v>1668</v>
      </c>
      <c r="B28" s="153"/>
    </row>
    <row r="29" ht="19.8" customHeight="1" spans="1:2">
      <c r="A29" s="158" t="s">
        <v>1669</v>
      </c>
      <c r="B29" s="154"/>
    </row>
    <row r="30" ht="19.8" customHeight="1" spans="1:2">
      <c r="A30" s="158" t="s">
        <v>1670</v>
      </c>
      <c r="B30" s="154"/>
    </row>
    <row r="31" ht="19.8" customHeight="1" spans="1:2">
      <c r="A31" s="158" t="s">
        <v>1671</v>
      </c>
      <c r="B31" s="154"/>
    </row>
    <row r="32" ht="19.8" customHeight="1" spans="1:2">
      <c r="A32" s="157" t="s">
        <v>1672</v>
      </c>
      <c r="B32" s="153"/>
    </row>
    <row r="33" ht="19.8" customHeight="1" spans="1:2">
      <c r="A33" s="142" t="s">
        <v>1673</v>
      </c>
      <c r="B33" s="153"/>
    </row>
    <row r="34" ht="19.8" customHeight="1" spans="1:2">
      <c r="A34" s="158" t="s">
        <v>1674</v>
      </c>
      <c r="B34" s="154"/>
    </row>
    <row r="35" ht="19.8" customHeight="1" spans="1:2">
      <c r="A35" s="157" t="s">
        <v>1675</v>
      </c>
      <c r="B35" s="153"/>
    </row>
    <row r="36" ht="19.8" customHeight="1" spans="1:2">
      <c r="A36" s="158" t="s">
        <v>1676</v>
      </c>
      <c r="B36" s="154"/>
    </row>
    <row r="37" ht="19.8" customHeight="1" spans="1:2">
      <c r="A37" s="158"/>
      <c r="B37" s="154"/>
    </row>
    <row r="38" ht="19.8" customHeight="1" spans="1:2">
      <c r="A38" s="161" t="s">
        <v>1677</v>
      </c>
      <c r="B38" s="153"/>
    </row>
    <row r="39" ht="19.8" customHeight="1" spans="1:2">
      <c r="A39" s="144" t="s">
        <v>1678</v>
      </c>
      <c r="B39" s="153"/>
    </row>
    <row r="40" ht="19.8" customHeight="1" spans="1:2">
      <c r="A40" s="161" t="s">
        <v>1679</v>
      </c>
      <c r="B40" s="153"/>
    </row>
  </sheetData>
  <mergeCells count="1">
    <mergeCell ref="A2:B2"/>
  </mergeCells>
  <printOptions horizontalCentered="1"/>
  <pageMargins left="0.55" right="0.55" top="0.275" bottom="0.393055555555556" header="0.590277777777778" footer="0.15625"/>
  <pageSetup paperSize="9" scale="96" firstPageNumber="135" orientation="portrait" useFirstPageNumber="1"/>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31"/>
  <sheetViews>
    <sheetView zoomScale="85" zoomScaleNormal="85" workbookViewId="0">
      <selection activeCell="A2" sqref="A2:B2"/>
    </sheetView>
  </sheetViews>
  <sheetFormatPr defaultColWidth="9" defaultRowHeight="14.25" outlineLevelCol="1"/>
  <cols>
    <col min="1" max="1" width="65" style="147" customWidth="1"/>
    <col min="2" max="2" width="43.2166666666667" style="147" customWidth="1"/>
    <col min="3" max="16384" width="8.88333333333333" style="147"/>
  </cols>
  <sheetData>
    <row r="1" s="145" customFormat="1" ht="25.8" customHeight="1" spans="1:1">
      <c r="A1" s="148" t="s">
        <v>1680</v>
      </c>
    </row>
    <row r="2" ht="41.4" customHeight="1" spans="1:2">
      <c r="A2" s="149" t="s">
        <v>1681</v>
      </c>
      <c r="B2" s="149"/>
    </row>
    <row r="3" ht="31.2" customHeight="1" spans="1:2">
      <c r="A3" s="117"/>
      <c r="B3" s="150" t="s">
        <v>35</v>
      </c>
    </row>
    <row r="4" ht="31.8" customHeight="1" spans="1:2">
      <c r="A4" s="119" t="s">
        <v>1644</v>
      </c>
      <c r="B4" s="151" t="s">
        <v>37</v>
      </c>
    </row>
    <row r="5" ht="31.8" customHeight="1" spans="1:2">
      <c r="A5" s="152" t="s">
        <v>1682</v>
      </c>
      <c r="B5" s="153"/>
    </row>
    <row r="6" s="114" customFormat="1" ht="31.8" customHeight="1" spans="1:2">
      <c r="A6" s="125" t="s">
        <v>1683</v>
      </c>
      <c r="B6" s="154"/>
    </row>
    <row r="7" s="113" customFormat="1" ht="31.8" customHeight="1" spans="1:2">
      <c r="A7" s="125" t="s">
        <v>1684</v>
      </c>
      <c r="B7" s="154"/>
    </row>
    <row r="8" s="113" customFormat="1" ht="31.8" customHeight="1" spans="1:2">
      <c r="A8" s="125" t="s">
        <v>1685</v>
      </c>
      <c r="B8" s="154"/>
    </row>
    <row r="9" s="146" customFormat="1" ht="31.8" customHeight="1" spans="1:2">
      <c r="A9" s="125" t="s">
        <v>1686</v>
      </c>
      <c r="B9" s="154"/>
    </row>
    <row r="10" s="146" customFormat="1" ht="31.8" customHeight="1" spans="1:2">
      <c r="A10" s="125" t="s">
        <v>1687</v>
      </c>
      <c r="B10" s="154"/>
    </row>
    <row r="11" s="146" customFormat="1" ht="31.8" customHeight="1" spans="1:2">
      <c r="A11" s="125" t="s">
        <v>1688</v>
      </c>
      <c r="B11" s="154"/>
    </row>
    <row r="12" s="146" customFormat="1" ht="31.8" customHeight="1" spans="1:2">
      <c r="A12" s="125" t="s">
        <v>1689</v>
      </c>
      <c r="B12" s="154"/>
    </row>
    <row r="13" s="146" customFormat="1" ht="31.8" customHeight="1" spans="1:2">
      <c r="A13" s="125" t="s">
        <v>1690</v>
      </c>
      <c r="B13" s="154"/>
    </row>
    <row r="14" s="146" customFormat="1" ht="31.8" customHeight="1" spans="1:2">
      <c r="A14" s="125" t="s">
        <v>1691</v>
      </c>
      <c r="B14" s="154"/>
    </row>
    <row r="15" s="114" customFormat="1" ht="31.8" customHeight="1" spans="1:2">
      <c r="A15" s="125" t="s">
        <v>1692</v>
      </c>
      <c r="B15" s="154"/>
    </row>
    <row r="16" ht="31.8" customHeight="1" spans="1:2">
      <c r="A16" s="125" t="s">
        <v>1693</v>
      </c>
      <c r="B16" s="154"/>
    </row>
    <row r="17" ht="31.8" customHeight="1" spans="1:2">
      <c r="A17" s="125" t="s">
        <v>1694</v>
      </c>
      <c r="B17" s="154"/>
    </row>
    <row r="18" ht="31.8" customHeight="1" spans="1:2">
      <c r="A18" s="125" t="s">
        <v>1695</v>
      </c>
      <c r="B18" s="154"/>
    </row>
    <row r="19" ht="31.8" customHeight="1" spans="1:2">
      <c r="A19" s="125" t="s">
        <v>1696</v>
      </c>
      <c r="B19" s="154"/>
    </row>
    <row r="20" ht="31.8" customHeight="1" spans="1:2">
      <c r="A20" s="125" t="s">
        <v>1697</v>
      </c>
      <c r="B20" s="154"/>
    </row>
    <row r="21" ht="31.8" customHeight="1" spans="1:2">
      <c r="A21" s="125" t="s">
        <v>1698</v>
      </c>
      <c r="B21" s="154"/>
    </row>
    <row r="22" ht="31.8" customHeight="1" spans="1:2">
      <c r="A22" s="125" t="s">
        <v>1699</v>
      </c>
      <c r="B22" s="154"/>
    </row>
    <row r="23" ht="31.8" customHeight="1" spans="1:2">
      <c r="A23" s="155" t="s">
        <v>1700</v>
      </c>
      <c r="B23" s="153"/>
    </row>
    <row r="24" ht="31.8" customHeight="1" spans="1:2">
      <c r="A24" s="125" t="s">
        <v>1701</v>
      </c>
      <c r="B24" s="154"/>
    </row>
    <row r="25" ht="31.8" customHeight="1" spans="1:2">
      <c r="A25" s="125" t="s">
        <v>1702</v>
      </c>
      <c r="B25" s="154"/>
    </row>
    <row r="26" ht="31.8" customHeight="1" spans="1:2">
      <c r="A26" s="152" t="s">
        <v>1703</v>
      </c>
      <c r="B26" s="154"/>
    </row>
    <row r="27" ht="31.8" customHeight="1" spans="1:2">
      <c r="A27" s="125" t="s">
        <v>1704</v>
      </c>
      <c r="B27" s="154"/>
    </row>
    <row r="28" ht="31.8" customHeight="1" spans="1:2">
      <c r="A28" s="125" t="s">
        <v>1705</v>
      </c>
      <c r="B28" s="153"/>
    </row>
    <row r="29" ht="31.8" customHeight="1" spans="1:2">
      <c r="A29" s="125"/>
      <c r="B29" s="154"/>
    </row>
    <row r="30" ht="31.8" customHeight="1" spans="1:2">
      <c r="A30" s="156" t="s">
        <v>1706</v>
      </c>
      <c r="B30" s="154"/>
    </row>
    <row r="31" ht="31.8" customHeight="1" spans="1:2">
      <c r="A31" s="156" t="s">
        <v>1707</v>
      </c>
      <c r="B31" s="154"/>
    </row>
  </sheetData>
  <mergeCells count="1">
    <mergeCell ref="A2:B2"/>
  </mergeCells>
  <printOptions horizontalCentered="1"/>
  <pageMargins left="0.55" right="0.55" top="0.275" bottom="0.393055555555556" header="0.590277777777778" footer="0.15625"/>
  <pageSetup paperSize="9" scale="85" firstPageNumber="135" orientation="portrait" useFirstPageNumber="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2"/>
  <sheetViews>
    <sheetView zoomScale="70" zoomScaleNormal="70" workbookViewId="0">
      <selection activeCell="A2" sqref="A2:B2"/>
    </sheetView>
  </sheetViews>
  <sheetFormatPr defaultColWidth="28.5583333333333" defaultRowHeight="14.25" outlineLevelCol="3"/>
  <cols>
    <col min="1" max="1" width="52.2166666666667" style="114" customWidth="1"/>
    <col min="2" max="2" width="45.4416666666667" style="114" customWidth="1"/>
    <col min="3" max="16384" width="28.5583333333333" style="114"/>
  </cols>
  <sheetData>
    <row r="1" ht="27" customHeight="1" spans="1:1">
      <c r="A1" s="90" t="s">
        <v>1708</v>
      </c>
    </row>
    <row r="2" ht="25.5" spans="1:2">
      <c r="A2" s="116" t="s">
        <v>1709</v>
      </c>
      <c r="B2" s="116"/>
    </row>
    <row r="3" ht="31.2" customHeight="1" spans="1:2">
      <c r="A3" s="133"/>
      <c r="B3" s="134" t="s">
        <v>35</v>
      </c>
    </row>
    <row r="4" ht="36" customHeight="1" spans="1:2">
      <c r="A4" s="135" t="s">
        <v>1710</v>
      </c>
      <c r="B4" s="136" t="s">
        <v>37</v>
      </c>
    </row>
    <row r="5" ht="36" customHeight="1" spans="1:4">
      <c r="A5" s="137" t="s">
        <v>1645</v>
      </c>
      <c r="B5" s="138">
        <v>3000</v>
      </c>
      <c r="C5" s="139"/>
      <c r="D5" s="139"/>
    </row>
    <row r="6" s="113" customFormat="1" ht="36" customHeight="1" spans="1:2">
      <c r="A6" s="140" t="s">
        <v>1648</v>
      </c>
      <c r="B6" s="141"/>
    </row>
    <row r="7" ht="36" customHeight="1" spans="1:2">
      <c r="A7" s="140" t="s">
        <v>1651</v>
      </c>
      <c r="B7" s="141">
        <v>1500</v>
      </c>
    </row>
    <row r="8" ht="36" customHeight="1" spans="1:2">
      <c r="A8" s="140" t="s">
        <v>1653</v>
      </c>
      <c r="B8" s="141">
        <v>1500</v>
      </c>
    </row>
    <row r="9" ht="36" customHeight="1" spans="1:2">
      <c r="A9" s="140" t="s">
        <v>1656</v>
      </c>
      <c r="B9" s="141"/>
    </row>
    <row r="10" ht="36" customHeight="1" spans="1:2">
      <c r="A10" s="140" t="s">
        <v>1657</v>
      </c>
      <c r="B10" s="141"/>
    </row>
    <row r="11" ht="36" customHeight="1" spans="1:2">
      <c r="A11" s="140" t="s">
        <v>1659</v>
      </c>
      <c r="B11" s="141"/>
    </row>
    <row r="12" ht="36" customHeight="1" spans="1:2">
      <c r="A12" s="142" t="s">
        <v>1661</v>
      </c>
      <c r="B12" s="141"/>
    </row>
    <row r="13" ht="36" customHeight="1" spans="1:2">
      <c r="A13" s="140" t="s">
        <v>1662</v>
      </c>
      <c r="B13" s="141"/>
    </row>
    <row r="14" ht="36" customHeight="1" spans="1:2">
      <c r="A14" s="137" t="s">
        <v>1663</v>
      </c>
      <c r="B14" s="138"/>
    </row>
    <row r="15" ht="36" customHeight="1" spans="1:2">
      <c r="A15" s="140" t="s">
        <v>1664</v>
      </c>
      <c r="B15" s="141"/>
    </row>
    <row r="16" ht="36" customHeight="1" spans="1:2">
      <c r="A16" s="140" t="s">
        <v>1665</v>
      </c>
      <c r="B16" s="141"/>
    </row>
    <row r="17" ht="36" customHeight="1" spans="1:2">
      <c r="A17" s="137" t="s">
        <v>1668</v>
      </c>
      <c r="B17" s="138"/>
    </row>
    <row r="18" ht="36" customHeight="1" spans="1:2">
      <c r="A18" s="140" t="s">
        <v>1670</v>
      </c>
      <c r="B18" s="141"/>
    </row>
    <row r="19" ht="36" customHeight="1" spans="1:2">
      <c r="A19" s="143"/>
      <c r="B19" s="141"/>
    </row>
    <row r="20" ht="36" customHeight="1" spans="1:2">
      <c r="A20" s="144" t="s">
        <v>1711</v>
      </c>
      <c r="B20" s="138">
        <v>3000</v>
      </c>
    </row>
    <row r="21" ht="36" customHeight="1" spans="1:2">
      <c r="A21" s="144" t="s">
        <v>1678</v>
      </c>
      <c r="B21" s="138"/>
    </row>
    <row r="22" ht="36" customHeight="1" spans="1:2">
      <c r="A22" s="144" t="s">
        <v>1679</v>
      </c>
      <c r="B22" s="138"/>
    </row>
  </sheetData>
  <mergeCells count="1">
    <mergeCell ref="A2:B2"/>
  </mergeCells>
  <printOptions horizontalCentered="1"/>
  <pageMargins left="0.55" right="0.55" top="0.275" bottom="0.393055555555556" header="0.590277777777778" footer="0.15625"/>
  <pageSetup paperSize="9" scale="94" firstPageNumber="135" orientation="portrait" useFirstPageNumber="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52"/>
  <sheetViews>
    <sheetView workbookViewId="0">
      <selection activeCell="B18" sqref="B18"/>
    </sheetView>
  </sheetViews>
  <sheetFormatPr defaultColWidth="23.2166666666667" defaultRowHeight="14.25" outlineLevelCol="1"/>
  <cols>
    <col min="1" max="1" width="55.6666666666667" style="115" customWidth="1"/>
    <col min="2" max="2" width="39.775" style="115" customWidth="1"/>
    <col min="3" max="16384" width="23.2166666666667" style="115"/>
  </cols>
  <sheetData>
    <row r="1" ht="22.2" customHeight="1" spans="1:1">
      <c r="A1" s="90" t="s">
        <v>1712</v>
      </c>
    </row>
    <row r="2" ht="30.6" customHeight="1" spans="1:2">
      <c r="A2" s="116" t="s">
        <v>1713</v>
      </c>
      <c r="B2" s="116"/>
    </row>
    <row r="3" ht="34.2" customHeight="1" spans="1:2">
      <c r="A3" s="117"/>
      <c r="B3" s="118" t="s">
        <v>35</v>
      </c>
    </row>
    <row r="4" ht="40.2" customHeight="1" spans="1:2">
      <c r="A4" s="119" t="s">
        <v>1644</v>
      </c>
      <c r="B4" s="120" t="s">
        <v>37</v>
      </c>
    </row>
    <row r="5" s="112" customFormat="1" ht="40.2" customHeight="1" spans="1:2">
      <c r="A5" s="121" t="s">
        <v>1682</v>
      </c>
      <c r="B5" s="122"/>
    </row>
    <row r="6" s="112" customFormat="1" ht="40.2" customHeight="1" spans="1:2">
      <c r="A6" s="123" t="s">
        <v>1683</v>
      </c>
      <c r="B6" s="124"/>
    </row>
    <row r="7" s="112" customFormat="1" ht="40.2" customHeight="1" spans="1:2">
      <c r="A7" s="123" t="s">
        <v>1684</v>
      </c>
      <c r="B7" s="124"/>
    </row>
    <row r="8" s="112" customFormat="1" ht="40.2" customHeight="1" spans="1:2">
      <c r="A8" s="125" t="s">
        <v>1688</v>
      </c>
      <c r="B8" s="124"/>
    </row>
    <row r="9" s="112" customFormat="1" ht="40.2" customHeight="1" spans="1:2">
      <c r="A9" s="123" t="s">
        <v>1689</v>
      </c>
      <c r="B9" s="124"/>
    </row>
    <row r="10" s="112" customFormat="1" ht="40.2" customHeight="1" spans="1:2">
      <c r="A10" s="123" t="s">
        <v>1690</v>
      </c>
      <c r="B10" s="124"/>
    </row>
    <row r="11" s="113" customFormat="1" ht="40.2" customHeight="1" spans="1:2">
      <c r="A11" s="123" t="s">
        <v>1714</v>
      </c>
      <c r="B11" s="124"/>
    </row>
    <row r="12" s="114" customFormat="1" ht="40.2" customHeight="1" spans="1:2">
      <c r="A12" s="123" t="s">
        <v>1702</v>
      </c>
      <c r="B12" s="124"/>
    </row>
    <row r="13" s="113" customFormat="1" ht="40.2" customHeight="1" spans="1:2">
      <c r="A13" s="121" t="s">
        <v>1703</v>
      </c>
      <c r="B13" s="122"/>
    </row>
    <row r="14" s="113" customFormat="1" ht="40.2" customHeight="1" spans="1:2">
      <c r="A14" s="123" t="s">
        <v>1715</v>
      </c>
      <c r="B14" s="124"/>
    </row>
    <row r="15" s="113" customFormat="1" ht="40.2" customHeight="1" spans="1:2">
      <c r="A15" s="123" t="s">
        <v>1716</v>
      </c>
      <c r="B15" s="124"/>
    </row>
    <row r="16" s="114" customFormat="1" ht="40.2" customHeight="1" spans="1:2">
      <c r="A16" s="123" t="s">
        <v>1717</v>
      </c>
      <c r="B16" s="124">
        <v>3000</v>
      </c>
    </row>
    <row r="17" s="113" customFormat="1" ht="40.2" customHeight="1" spans="1:2">
      <c r="A17" s="123" t="s">
        <v>1705</v>
      </c>
      <c r="B17" s="124">
        <v>3000</v>
      </c>
    </row>
    <row r="18" s="113" customFormat="1" ht="40.2" customHeight="1" spans="1:2">
      <c r="A18" s="123"/>
      <c r="B18" s="124"/>
    </row>
    <row r="19" s="113" customFormat="1" ht="40.2" customHeight="1" spans="1:2">
      <c r="A19" s="126" t="s">
        <v>1718</v>
      </c>
      <c r="B19" s="122">
        <v>3000</v>
      </c>
    </row>
    <row r="20" s="113" customFormat="1" ht="40.2" customHeight="1" spans="1:2">
      <c r="A20" s="126" t="s">
        <v>1707</v>
      </c>
      <c r="B20" s="122"/>
    </row>
    <row r="21" s="113" customFormat="1" spans="1:2">
      <c r="A21" s="114"/>
      <c r="B21" s="127"/>
    </row>
    <row r="22" s="113" customFormat="1" spans="1:2">
      <c r="A22" s="114"/>
      <c r="B22" s="127"/>
    </row>
    <row r="23" s="113" customFormat="1" spans="1:2">
      <c r="A23" s="114"/>
      <c r="B23" s="127"/>
    </row>
    <row r="24" s="113" customFormat="1" spans="1:2">
      <c r="A24" s="114"/>
      <c r="B24" s="127"/>
    </row>
    <row r="25" s="113" customFormat="1" spans="1:2">
      <c r="A25" s="114"/>
      <c r="B25" s="127"/>
    </row>
    <row r="26" s="113" customFormat="1" spans="1:2">
      <c r="A26" s="114"/>
      <c r="B26" s="127"/>
    </row>
    <row r="27" s="114" customFormat="1" spans="2:2">
      <c r="B27" s="128"/>
    </row>
    <row r="28" s="113" customFormat="1" spans="1:2">
      <c r="A28" s="114"/>
      <c r="B28" s="128"/>
    </row>
    <row r="29" s="113" customFormat="1" spans="1:2">
      <c r="A29" s="114"/>
      <c r="B29" s="128"/>
    </row>
    <row r="30" s="114" customFormat="1" spans="2:2">
      <c r="B30" s="128"/>
    </row>
    <row r="31" s="113" customFormat="1" spans="1:2">
      <c r="A31" s="114"/>
      <c r="B31" s="128"/>
    </row>
    <row r="32" s="113" customFormat="1" spans="1:2">
      <c r="A32" s="114"/>
      <c r="B32" s="128"/>
    </row>
    <row r="33" s="113" customFormat="1" spans="1:2">
      <c r="A33" s="114"/>
      <c r="B33" s="128"/>
    </row>
    <row r="34" s="114" customFormat="1" spans="2:2">
      <c r="B34" s="127"/>
    </row>
    <row r="35" s="113" customFormat="1" spans="1:2">
      <c r="A35" s="114"/>
      <c r="B35" s="127"/>
    </row>
    <row r="36" s="113" customFormat="1" spans="1:2">
      <c r="A36" s="114"/>
      <c r="B36" s="127"/>
    </row>
    <row r="37" s="114" customFormat="1" ht="15.75" spans="1:2">
      <c r="A37" s="129"/>
      <c r="B37" s="127"/>
    </row>
    <row r="38" s="114" customFormat="1" spans="2:2">
      <c r="B38" s="127"/>
    </row>
    <row r="39" s="114" customFormat="1" spans="2:2">
      <c r="B39" s="127"/>
    </row>
    <row r="40" s="113" customFormat="1" spans="1:2">
      <c r="A40" s="114"/>
      <c r="B40" s="127"/>
    </row>
    <row r="41" s="113" customFormat="1" spans="1:2">
      <c r="A41" s="114"/>
      <c r="B41" s="127"/>
    </row>
    <row r="42" s="113" customFormat="1" spans="1:2">
      <c r="A42" s="114"/>
      <c r="B42" s="127"/>
    </row>
    <row r="43" spans="1:2">
      <c r="A43" s="130"/>
      <c r="B43" s="131"/>
    </row>
    <row r="44" spans="2:2">
      <c r="B44" s="131"/>
    </row>
    <row r="45" spans="2:2">
      <c r="B45" s="132"/>
    </row>
    <row r="46" spans="2:2">
      <c r="B46" s="132"/>
    </row>
    <row r="47" spans="2:2">
      <c r="B47" s="131"/>
    </row>
    <row r="48" spans="2:2">
      <c r="B48" s="132"/>
    </row>
    <row r="49" spans="1:2">
      <c r="A49" s="130"/>
      <c r="B49" s="131"/>
    </row>
    <row r="50" spans="2:2">
      <c r="B50" s="131"/>
    </row>
    <row r="51" spans="2:2">
      <c r="B51" s="132"/>
    </row>
    <row r="52" spans="2:2">
      <c r="B52" s="132"/>
    </row>
  </sheetData>
  <mergeCells count="1">
    <mergeCell ref="A2:B2"/>
  </mergeCells>
  <printOptions horizontalCentered="1"/>
  <pageMargins left="0.55" right="0.55" top="0.275" bottom="0.393055555555556" header="0.590277777777778" footer="0.15625"/>
  <pageSetup paperSize="9" scale="96" firstPageNumber="135" orientation="portrait" useFirstPageNumber="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B27"/>
  <sheetViews>
    <sheetView workbookViewId="0">
      <selection activeCell="A2" sqref="A2:B2"/>
    </sheetView>
  </sheetViews>
  <sheetFormatPr defaultColWidth="9" defaultRowHeight="14.25" outlineLevelCol="1"/>
  <cols>
    <col min="1" max="1" width="56.5583333333333" style="104" customWidth="1"/>
    <col min="2" max="2" width="58.2166666666667" style="104" customWidth="1"/>
    <col min="3" max="256" width="8.88333333333333" style="104"/>
    <col min="257" max="257" width="40.1083333333333" style="104" customWidth="1"/>
    <col min="258" max="258" width="45.1083333333333" style="104" customWidth="1"/>
    <col min="259" max="512" width="8.88333333333333" style="104"/>
    <col min="513" max="513" width="40.1083333333333" style="104" customWidth="1"/>
    <col min="514" max="514" width="45.1083333333333" style="104" customWidth="1"/>
    <col min="515" max="768" width="8.88333333333333" style="104"/>
    <col min="769" max="769" width="40.1083333333333" style="104" customWidth="1"/>
    <col min="770" max="770" width="45.1083333333333" style="104" customWidth="1"/>
    <col min="771" max="1024" width="8.88333333333333" style="104"/>
    <col min="1025" max="1025" width="40.1083333333333" style="104" customWidth="1"/>
    <col min="1026" max="1026" width="45.1083333333333" style="104" customWidth="1"/>
    <col min="1027" max="1280" width="8.88333333333333" style="104"/>
    <col min="1281" max="1281" width="40.1083333333333" style="104" customWidth="1"/>
    <col min="1282" max="1282" width="45.1083333333333" style="104" customWidth="1"/>
    <col min="1283" max="1536" width="8.88333333333333" style="104"/>
    <col min="1537" max="1537" width="40.1083333333333" style="104" customWidth="1"/>
    <col min="1538" max="1538" width="45.1083333333333" style="104" customWidth="1"/>
    <col min="1539" max="1792" width="8.88333333333333" style="104"/>
    <col min="1793" max="1793" width="40.1083333333333" style="104" customWidth="1"/>
    <col min="1794" max="1794" width="45.1083333333333" style="104" customWidth="1"/>
    <col min="1795" max="2048" width="8.88333333333333" style="104"/>
    <col min="2049" max="2049" width="40.1083333333333" style="104" customWidth="1"/>
    <col min="2050" max="2050" width="45.1083333333333" style="104" customWidth="1"/>
    <col min="2051" max="2304" width="8.88333333333333" style="104"/>
    <col min="2305" max="2305" width="40.1083333333333" style="104" customWidth="1"/>
    <col min="2306" max="2306" width="45.1083333333333" style="104" customWidth="1"/>
    <col min="2307" max="2560" width="8.88333333333333" style="104"/>
    <col min="2561" max="2561" width="40.1083333333333" style="104" customWidth="1"/>
    <col min="2562" max="2562" width="45.1083333333333" style="104" customWidth="1"/>
    <col min="2563" max="2816" width="8.88333333333333" style="104"/>
    <col min="2817" max="2817" width="40.1083333333333" style="104" customWidth="1"/>
    <col min="2818" max="2818" width="45.1083333333333" style="104" customWidth="1"/>
    <col min="2819" max="3072" width="8.88333333333333" style="104"/>
    <col min="3073" max="3073" width="40.1083333333333" style="104" customWidth="1"/>
    <col min="3074" max="3074" width="45.1083333333333" style="104" customWidth="1"/>
    <col min="3075" max="3328" width="8.88333333333333" style="104"/>
    <col min="3329" max="3329" width="40.1083333333333" style="104" customWidth="1"/>
    <col min="3330" max="3330" width="45.1083333333333" style="104" customWidth="1"/>
    <col min="3331" max="3584" width="8.88333333333333" style="104"/>
    <col min="3585" max="3585" width="40.1083333333333" style="104" customWidth="1"/>
    <col min="3586" max="3586" width="45.1083333333333" style="104" customWidth="1"/>
    <col min="3587" max="3840" width="8.88333333333333" style="104"/>
    <col min="3841" max="3841" width="40.1083333333333" style="104" customWidth="1"/>
    <col min="3842" max="3842" width="45.1083333333333" style="104" customWidth="1"/>
    <col min="3843" max="4096" width="8.88333333333333" style="104"/>
    <col min="4097" max="4097" width="40.1083333333333" style="104" customWidth="1"/>
    <col min="4098" max="4098" width="45.1083333333333" style="104" customWidth="1"/>
    <col min="4099" max="4352" width="8.88333333333333" style="104"/>
    <col min="4353" max="4353" width="40.1083333333333" style="104" customWidth="1"/>
    <col min="4354" max="4354" width="45.1083333333333" style="104" customWidth="1"/>
    <col min="4355" max="4608" width="8.88333333333333" style="104"/>
    <col min="4609" max="4609" width="40.1083333333333" style="104" customWidth="1"/>
    <col min="4610" max="4610" width="45.1083333333333" style="104" customWidth="1"/>
    <col min="4611" max="4864" width="8.88333333333333" style="104"/>
    <col min="4865" max="4865" width="40.1083333333333" style="104" customWidth="1"/>
    <col min="4866" max="4866" width="45.1083333333333" style="104" customWidth="1"/>
    <col min="4867" max="5120" width="8.88333333333333" style="104"/>
    <col min="5121" max="5121" width="40.1083333333333" style="104" customWidth="1"/>
    <col min="5122" max="5122" width="45.1083333333333" style="104" customWidth="1"/>
    <col min="5123" max="5376" width="8.88333333333333" style="104"/>
    <col min="5377" max="5377" width="40.1083333333333" style="104" customWidth="1"/>
    <col min="5378" max="5378" width="45.1083333333333" style="104" customWidth="1"/>
    <col min="5379" max="5632" width="8.88333333333333" style="104"/>
    <col min="5633" max="5633" width="40.1083333333333" style="104" customWidth="1"/>
    <col min="5634" max="5634" width="45.1083333333333" style="104" customWidth="1"/>
    <col min="5635" max="5888" width="8.88333333333333" style="104"/>
    <col min="5889" max="5889" width="40.1083333333333" style="104" customWidth="1"/>
    <col min="5890" max="5890" width="45.1083333333333" style="104" customWidth="1"/>
    <col min="5891" max="6144" width="8.88333333333333" style="104"/>
    <col min="6145" max="6145" width="40.1083333333333" style="104" customWidth="1"/>
    <col min="6146" max="6146" width="45.1083333333333" style="104" customWidth="1"/>
    <col min="6147" max="6400" width="8.88333333333333" style="104"/>
    <col min="6401" max="6401" width="40.1083333333333" style="104" customWidth="1"/>
    <col min="6402" max="6402" width="45.1083333333333" style="104" customWidth="1"/>
    <col min="6403" max="6656" width="8.88333333333333" style="104"/>
    <col min="6657" max="6657" width="40.1083333333333" style="104" customWidth="1"/>
    <col min="6658" max="6658" width="45.1083333333333" style="104" customWidth="1"/>
    <col min="6659" max="6912" width="8.88333333333333" style="104"/>
    <col min="6913" max="6913" width="40.1083333333333" style="104" customWidth="1"/>
    <col min="6914" max="6914" width="45.1083333333333" style="104" customWidth="1"/>
    <col min="6915" max="7168" width="8.88333333333333" style="104"/>
    <col min="7169" max="7169" width="40.1083333333333" style="104" customWidth="1"/>
    <col min="7170" max="7170" width="45.1083333333333" style="104" customWidth="1"/>
    <col min="7171" max="7424" width="8.88333333333333" style="104"/>
    <col min="7425" max="7425" width="40.1083333333333" style="104" customWidth="1"/>
    <col min="7426" max="7426" width="45.1083333333333" style="104" customWidth="1"/>
    <col min="7427" max="7680" width="8.88333333333333" style="104"/>
    <col min="7681" max="7681" width="40.1083333333333" style="104" customWidth="1"/>
    <col min="7682" max="7682" width="45.1083333333333" style="104" customWidth="1"/>
    <col min="7683" max="7936" width="8.88333333333333" style="104"/>
    <col min="7937" max="7937" width="40.1083333333333" style="104" customWidth="1"/>
    <col min="7938" max="7938" width="45.1083333333333" style="104" customWidth="1"/>
    <col min="7939" max="8192" width="8.88333333333333" style="104"/>
    <col min="8193" max="8193" width="40.1083333333333" style="104" customWidth="1"/>
    <col min="8194" max="8194" width="45.1083333333333" style="104" customWidth="1"/>
    <col min="8195" max="8448" width="8.88333333333333" style="104"/>
    <col min="8449" max="8449" width="40.1083333333333" style="104" customWidth="1"/>
    <col min="8450" max="8450" width="45.1083333333333" style="104" customWidth="1"/>
    <col min="8451" max="8704" width="8.88333333333333" style="104"/>
    <col min="8705" max="8705" width="40.1083333333333" style="104" customWidth="1"/>
    <col min="8706" max="8706" width="45.1083333333333" style="104" customWidth="1"/>
    <col min="8707" max="8960" width="8.88333333333333" style="104"/>
    <col min="8961" max="8961" width="40.1083333333333" style="104" customWidth="1"/>
    <col min="8962" max="8962" width="45.1083333333333" style="104" customWidth="1"/>
    <col min="8963" max="9216" width="8.88333333333333" style="104"/>
    <col min="9217" max="9217" width="40.1083333333333" style="104" customWidth="1"/>
    <col min="9218" max="9218" width="45.1083333333333" style="104" customWidth="1"/>
    <col min="9219" max="9472" width="8.88333333333333" style="104"/>
    <col min="9473" max="9473" width="40.1083333333333" style="104" customWidth="1"/>
    <col min="9474" max="9474" width="45.1083333333333" style="104" customWidth="1"/>
    <col min="9475" max="9728" width="8.88333333333333" style="104"/>
    <col min="9729" max="9729" width="40.1083333333333" style="104" customWidth="1"/>
    <col min="9730" max="9730" width="45.1083333333333" style="104" customWidth="1"/>
    <col min="9731" max="9984" width="8.88333333333333" style="104"/>
    <col min="9985" max="9985" width="40.1083333333333" style="104" customWidth="1"/>
    <col min="9986" max="9986" width="45.1083333333333" style="104" customWidth="1"/>
    <col min="9987" max="10240" width="8.88333333333333" style="104"/>
    <col min="10241" max="10241" width="40.1083333333333" style="104" customWidth="1"/>
    <col min="10242" max="10242" width="45.1083333333333" style="104" customWidth="1"/>
    <col min="10243" max="10496" width="8.88333333333333" style="104"/>
    <col min="10497" max="10497" width="40.1083333333333" style="104" customWidth="1"/>
    <col min="10498" max="10498" width="45.1083333333333" style="104" customWidth="1"/>
    <col min="10499" max="10752" width="8.88333333333333" style="104"/>
    <col min="10753" max="10753" width="40.1083333333333" style="104" customWidth="1"/>
    <col min="10754" max="10754" width="45.1083333333333" style="104" customWidth="1"/>
    <col min="10755" max="11008" width="8.88333333333333" style="104"/>
    <col min="11009" max="11009" width="40.1083333333333" style="104" customWidth="1"/>
    <col min="11010" max="11010" width="45.1083333333333" style="104" customWidth="1"/>
    <col min="11011" max="11264" width="8.88333333333333" style="104"/>
    <col min="11265" max="11265" width="40.1083333333333" style="104" customWidth="1"/>
    <col min="11266" max="11266" width="45.1083333333333" style="104" customWidth="1"/>
    <col min="11267" max="11520" width="8.88333333333333" style="104"/>
    <col min="11521" max="11521" width="40.1083333333333" style="104" customWidth="1"/>
    <col min="11522" max="11522" width="45.1083333333333" style="104" customWidth="1"/>
    <col min="11523" max="11776" width="8.88333333333333" style="104"/>
    <col min="11777" max="11777" width="40.1083333333333" style="104" customWidth="1"/>
    <col min="11778" max="11778" width="45.1083333333333" style="104" customWidth="1"/>
    <col min="11779" max="12032" width="8.88333333333333" style="104"/>
    <col min="12033" max="12033" width="40.1083333333333" style="104" customWidth="1"/>
    <col min="12034" max="12034" width="45.1083333333333" style="104" customWidth="1"/>
    <col min="12035" max="12288" width="8.88333333333333" style="104"/>
    <col min="12289" max="12289" width="40.1083333333333" style="104" customWidth="1"/>
    <col min="12290" max="12290" width="45.1083333333333" style="104" customWidth="1"/>
    <col min="12291" max="12544" width="8.88333333333333" style="104"/>
    <col min="12545" max="12545" width="40.1083333333333" style="104" customWidth="1"/>
    <col min="12546" max="12546" width="45.1083333333333" style="104" customWidth="1"/>
    <col min="12547" max="12800" width="8.88333333333333" style="104"/>
    <col min="12801" max="12801" width="40.1083333333333" style="104" customWidth="1"/>
    <col min="12802" max="12802" width="45.1083333333333" style="104" customWidth="1"/>
    <col min="12803" max="13056" width="8.88333333333333" style="104"/>
    <col min="13057" max="13057" width="40.1083333333333" style="104" customWidth="1"/>
    <col min="13058" max="13058" width="45.1083333333333" style="104" customWidth="1"/>
    <col min="13059" max="13312" width="8.88333333333333" style="104"/>
    <col min="13313" max="13313" width="40.1083333333333" style="104" customWidth="1"/>
    <col min="13314" max="13314" width="45.1083333333333" style="104" customWidth="1"/>
    <col min="13315" max="13568" width="8.88333333333333" style="104"/>
    <col min="13569" max="13569" width="40.1083333333333" style="104" customWidth="1"/>
    <col min="13570" max="13570" width="45.1083333333333" style="104" customWidth="1"/>
    <col min="13571" max="13824" width="8.88333333333333" style="104"/>
    <col min="13825" max="13825" width="40.1083333333333" style="104" customWidth="1"/>
    <col min="13826" max="13826" width="45.1083333333333" style="104" customWidth="1"/>
    <col min="13827" max="14080" width="8.88333333333333" style="104"/>
    <col min="14081" max="14081" width="40.1083333333333" style="104" customWidth="1"/>
    <col min="14082" max="14082" width="45.1083333333333" style="104" customWidth="1"/>
    <col min="14083" max="14336" width="8.88333333333333" style="104"/>
    <col min="14337" max="14337" width="40.1083333333333" style="104" customWidth="1"/>
    <col min="14338" max="14338" width="45.1083333333333" style="104" customWidth="1"/>
    <col min="14339" max="14592" width="8.88333333333333" style="104"/>
    <col min="14593" max="14593" width="40.1083333333333" style="104" customWidth="1"/>
    <col min="14594" max="14594" width="45.1083333333333" style="104" customWidth="1"/>
    <col min="14595" max="14848" width="8.88333333333333" style="104"/>
    <col min="14849" max="14849" width="40.1083333333333" style="104" customWidth="1"/>
    <col min="14850" max="14850" width="45.1083333333333" style="104" customWidth="1"/>
    <col min="14851" max="15104" width="8.88333333333333" style="104"/>
    <col min="15105" max="15105" width="40.1083333333333" style="104" customWidth="1"/>
    <col min="15106" max="15106" width="45.1083333333333" style="104" customWidth="1"/>
    <col min="15107" max="15360" width="8.88333333333333" style="104"/>
    <col min="15361" max="15361" width="40.1083333333333" style="104" customWidth="1"/>
    <col min="15362" max="15362" width="45.1083333333333" style="104" customWidth="1"/>
    <col min="15363" max="15616" width="8.88333333333333" style="104"/>
    <col min="15617" max="15617" width="40.1083333333333" style="104" customWidth="1"/>
    <col min="15618" max="15618" width="45.1083333333333" style="104" customWidth="1"/>
    <col min="15619" max="15872" width="8.88333333333333" style="104"/>
    <col min="15873" max="15873" width="40.1083333333333" style="104" customWidth="1"/>
    <col min="15874" max="15874" width="45.1083333333333" style="104" customWidth="1"/>
    <col min="15875" max="16128" width="8.88333333333333" style="104"/>
    <col min="16129" max="16129" width="40.1083333333333" style="104" customWidth="1"/>
    <col min="16130" max="16130" width="45.1083333333333" style="104" customWidth="1"/>
    <col min="16131" max="16384" width="8.88333333333333" style="104"/>
  </cols>
  <sheetData>
    <row r="1" ht="21" customHeight="1" spans="1:1">
      <c r="A1" s="105" t="s">
        <v>1719</v>
      </c>
    </row>
    <row r="2" ht="39.75" customHeight="1" spans="1:2">
      <c r="A2" s="106" t="s">
        <v>1720</v>
      </c>
      <c r="B2" s="106"/>
    </row>
    <row r="3" ht="42" customHeight="1" spans="2:2">
      <c r="B3" s="107" t="s">
        <v>35</v>
      </c>
    </row>
    <row r="4" ht="24" customHeight="1" spans="1:2">
      <c r="A4" s="108" t="s">
        <v>1721</v>
      </c>
      <c r="B4" s="108" t="s">
        <v>37</v>
      </c>
    </row>
    <row r="5" ht="35.25" customHeight="1" spans="1:2">
      <c r="A5" s="109" t="s">
        <v>1378</v>
      </c>
      <c r="B5" s="110"/>
    </row>
    <row r="6" ht="35.25" customHeight="1" spans="1:2">
      <c r="A6" s="109" t="s">
        <v>1378</v>
      </c>
      <c r="B6" s="110"/>
    </row>
    <row r="7" ht="35.25" customHeight="1" spans="1:2">
      <c r="A7" s="109" t="s">
        <v>1378</v>
      </c>
      <c r="B7" s="110"/>
    </row>
    <row r="8" ht="35.25" customHeight="1" spans="1:2">
      <c r="A8" s="109" t="s">
        <v>1378</v>
      </c>
      <c r="B8" s="110"/>
    </row>
    <row r="9" ht="35.25" customHeight="1" spans="1:2">
      <c r="A9" s="109" t="s">
        <v>1378</v>
      </c>
      <c r="B9" s="110"/>
    </row>
    <row r="10" ht="35.25" customHeight="1" spans="1:2">
      <c r="A10" s="109" t="s">
        <v>1378</v>
      </c>
      <c r="B10" s="110"/>
    </row>
    <row r="11" ht="35.25" customHeight="1" spans="1:2">
      <c r="A11" s="109" t="s">
        <v>1378</v>
      </c>
      <c r="B11" s="110"/>
    </row>
    <row r="12" ht="35.25" customHeight="1" spans="1:2">
      <c r="A12" s="109" t="s">
        <v>1378</v>
      </c>
      <c r="B12" s="110"/>
    </row>
    <row r="13" ht="35.25" customHeight="1" spans="1:2">
      <c r="A13" s="109" t="s">
        <v>1378</v>
      </c>
      <c r="B13" s="110"/>
    </row>
    <row r="14" ht="35.25" customHeight="1" spans="1:2">
      <c r="A14" s="109" t="s">
        <v>1378</v>
      </c>
      <c r="B14" s="110"/>
    </row>
    <row r="15" ht="35.25" customHeight="1" spans="1:2">
      <c r="A15" s="109" t="s">
        <v>1378</v>
      </c>
      <c r="B15" s="110"/>
    </row>
    <row r="16" ht="35.25" customHeight="1" spans="1:2">
      <c r="A16" s="109" t="s">
        <v>1378</v>
      </c>
      <c r="B16" s="110"/>
    </row>
    <row r="17" ht="35.25" customHeight="1" spans="1:2">
      <c r="A17" s="109" t="s">
        <v>1378</v>
      </c>
      <c r="B17" s="110"/>
    </row>
    <row r="18" ht="36" customHeight="1" spans="1:2">
      <c r="A18" s="109" t="s">
        <v>1378</v>
      </c>
      <c r="B18" s="110"/>
    </row>
    <row r="19" ht="36" customHeight="1" spans="1:2">
      <c r="A19" s="109" t="s">
        <v>1378</v>
      </c>
      <c r="B19" s="110"/>
    </row>
    <row r="20" ht="36" customHeight="1" spans="1:2">
      <c r="A20" s="109" t="s">
        <v>1378</v>
      </c>
      <c r="B20" s="110"/>
    </row>
    <row r="21" ht="36" customHeight="1" spans="1:2">
      <c r="A21" s="109" t="s">
        <v>1378</v>
      </c>
      <c r="B21" s="110"/>
    </row>
    <row r="22" ht="36" customHeight="1" spans="1:2">
      <c r="A22" s="109" t="s">
        <v>1378</v>
      </c>
      <c r="B22" s="110"/>
    </row>
    <row r="23" ht="36" customHeight="1" spans="1:2">
      <c r="A23" s="109" t="s">
        <v>1378</v>
      </c>
      <c r="B23" s="110"/>
    </row>
    <row r="24" ht="36" customHeight="1" spans="1:2">
      <c r="A24" s="109" t="s">
        <v>1378</v>
      </c>
      <c r="B24" s="110"/>
    </row>
    <row r="25" ht="36" customHeight="1" spans="1:2">
      <c r="A25" s="109" t="s">
        <v>1378</v>
      </c>
      <c r="B25" s="110"/>
    </row>
    <row r="26" ht="36" customHeight="1" spans="1:2">
      <c r="A26" s="109" t="s">
        <v>1378</v>
      </c>
      <c r="B26" s="110"/>
    </row>
    <row r="27" ht="36" customHeight="1" spans="1:2">
      <c r="A27" s="111" t="s">
        <v>1347</v>
      </c>
      <c r="B27" s="110"/>
    </row>
  </sheetData>
  <mergeCells count="1">
    <mergeCell ref="A2:B2"/>
  </mergeCells>
  <pageMargins left="0.75" right="0.75" top="1" bottom="1" header="0.5" footer="0.5"/>
  <pageSetup paperSize="9" scale="75"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0"/>
  <sheetViews>
    <sheetView zoomScale="70" zoomScaleNormal="70" workbookViewId="0">
      <selection activeCell="A2" sqref="A2:D2"/>
    </sheetView>
  </sheetViews>
  <sheetFormatPr defaultColWidth="9" defaultRowHeight="19.5" customHeight="1" outlineLevelCol="3"/>
  <cols>
    <col min="1" max="1" width="74.6666666666667" customWidth="1"/>
    <col min="2" max="2" width="19.2166666666667" customWidth="1"/>
    <col min="3" max="3" width="21.1083333333333" customWidth="1"/>
    <col min="4" max="4" width="20.5583333333333" customWidth="1"/>
  </cols>
  <sheetData>
    <row r="1" ht="33.6" customHeight="1" spans="1:1">
      <c r="A1" s="439" t="s">
        <v>64</v>
      </c>
    </row>
    <row r="2" ht="55.2" customHeight="1" spans="1:4">
      <c r="A2" s="440" t="s">
        <v>65</v>
      </c>
      <c r="B2" s="440"/>
      <c r="C2" s="440"/>
      <c r="D2" s="440"/>
    </row>
    <row r="3" ht="39.6" customHeight="1" spans="1:4">
      <c r="A3" s="441"/>
      <c r="B3" s="441"/>
      <c r="C3" s="441"/>
      <c r="D3" s="442" t="s">
        <v>35</v>
      </c>
    </row>
    <row r="4" ht="36" customHeight="1" spans="1:4">
      <c r="A4" s="443" t="s">
        <v>36</v>
      </c>
      <c r="B4" s="443" t="s">
        <v>37</v>
      </c>
      <c r="C4" s="443"/>
      <c r="D4" s="443"/>
    </row>
    <row r="5" ht="42" customHeight="1" spans="1:4">
      <c r="A5" s="443"/>
      <c r="B5" s="443" t="s">
        <v>66</v>
      </c>
      <c r="C5" s="444" t="s">
        <v>67</v>
      </c>
      <c r="D5" s="444" t="s">
        <v>68</v>
      </c>
    </row>
    <row r="6" ht="37.8" customHeight="1" spans="1:4">
      <c r="A6" s="445" t="s">
        <v>69</v>
      </c>
      <c r="B6" s="446"/>
      <c r="C6" s="446"/>
      <c r="D6" s="446"/>
    </row>
    <row r="7" ht="37.8" customHeight="1" spans="1:4">
      <c r="A7" s="445" t="s">
        <v>70</v>
      </c>
      <c r="B7" s="447"/>
      <c r="C7" s="447"/>
      <c r="D7" s="447"/>
    </row>
    <row r="8" ht="37.8" customHeight="1" spans="1:4">
      <c r="A8" s="445" t="s">
        <v>71</v>
      </c>
      <c r="B8" s="447"/>
      <c r="C8" s="447"/>
      <c r="D8" s="447"/>
    </row>
    <row r="9" ht="37.8" customHeight="1" spans="1:4">
      <c r="A9" s="445" t="s">
        <v>72</v>
      </c>
      <c r="B9" s="447"/>
      <c r="C9" s="447"/>
      <c r="D9" s="447"/>
    </row>
    <row r="10" ht="37.8" customHeight="1" spans="1:4">
      <c r="A10" s="445" t="s">
        <v>73</v>
      </c>
      <c r="B10" s="447"/>
      <c r="C10" s="447"/>
      <c r="D10" s="447"/>
    </row>
    <row r="11" ht="37.8" customHeight="1" spans="1:4">
      <c r="A11" s="445" t="s">
        <v>74</v>
      </c>
      <c r="B11" s="447"/>
      <c r="C11" s="447"/>
      <c r="D11" s="447"/>
    </row>
    <row r="12" ht="37.8" customHeight="1" spans="1:4">
      <c r="A12" s="445" t="s">
        <v>75</v>
      </c>
      <c r="B12" s="447"/>
      <c r="C12" s="447"/>
      <c r="D12" s="447"/>
    </row>
    <row r="13" ht="37.8" customHeight="1" spans="1:4">
      <c r="A13" s="445" t="s">
        <v>76</v>
      </c>
      <c r="B13" s="447"/>
      <c r="C13" s="447"/>
      <c r="D13" s="447"/>
    </row>
    <row r="14" ht="37.8" customHeight="1" spans="1:4">
      <c r="A14" s="445" t="s">
        <v>77</v>
      </c>
      <c r="B14" s="447"/>
      <c r="C14" s="447"/>
      <c r="D14" s="447"/>
    </row>
    <row r="15" ht="37.8" customHeight="1" spans="1:4">
      <c r="A15" s="445" t="s">
        <v>78</v>
      </c>
      <c r="B15" s="447"/>
      <c r="C15" s="447"/>
      <c r="D15" s="447"/>
    </row>
    <row r="16" ht="37.8" customHeight="1" spans="1:4">
      <c r="A16" s="445" t="s">
        <v>79</v>
      </c>
      <c r="B16" s="447"/>
      <c r="C16" s="447"/>
      <c r="D16" s="447"/>
    </row>
    <row r="17" ht="37.8" customHeight="1" spans="1:4">
      <c r="A17" s="445" t="s">
        <v>80</v>
      </c>
      <c r="B17" s="447"/>
      <c r="C17" s="447"/>
      <c r="D17" s="447"/>
    </row>
    <row r="18" ht="37.8" customHeight="1" spans="1:4">
      <c r="A18" s="445" t="s">
        <v>81</v>
      </c>
      <c r="B18" s="447"/>
      <c r="C18" s="447"/>
      <c r="D18" s="447"/>
    </row>
    <row r="19" ht="37.8" customHeight="1" spans="1:4">
      <c r="A19" s="448" t="s">
        <v>82</v>
      </c>
      <c r="B19" s="447"/>
      <c r="C19" s="447"/>
      <c r="D19" s="447"/>
    </row>
    <row r="20" ht="37.8" customHeight="1" spans="1:4">
      <c r="A20" s="448" t="s">
        <v>83</v>
      </c>
      <c r="B20" s="447"/>
      <c r="C20" s="447"/>
      <c r="D20" s="447"/>
    </row>
    <row r="21" ht="37.8" customHeight="1" spans="1:4">
      <c r="A21" s="448" t="s">
        <v>84</v>
      </c>
      <c r="B21" s="447"/>
      <c r="C21" s="447"/>
      <c r="D21" s="447"/>
    </row>
    <row r="22" ht="37.8" customHeight="1" spans="1:4">
      <c r="A22" s="448" t="s">
        <v>85</v>
      </c>
      <c r="B22" s="447"/>
      <c r="C22" s="447"/>
      <c r="D22" s="447"/>
    </row>
    <row r="23" ht="37.8" customHeight="1" spans="1:4">
      <c r="A23" s="448" t="s">
        <v>86</v>
      </c>
      <c r="B23" s="447"/>
      <c r="C23" s="447"/>
      <c r="D23" s="447"/>
    </row>
    <row r="24" ht="37.8" customHeight="1" spans="1:4">
      <c r="A24" s="448" t="s">
        <v>87</v>
      </c>
      <c r="B24" s="447"/>
      <c r="C24" s="447"/>
      <c r="D24" s="447"/>
    </row>
    <row r="25" ht="37.8" customHeight="1" spans="1:4">
      <c r="A25" s="448" t="s">
        <v>88</v>
      </c>
      <c r="B25" s="447"/>
      <c r="C25" s="447"/>
      <c r="D25" s="447"/>
    </row>
    <row r="26" ht="37.8" customHeight="1" spans="1:4">
      <c r="A26" s="448" t="s">
        <v>89</v>
      </c>
      <c r="B26" s="447"/>
      <c r="C26" s="447"/>
      <c r="D26" s="447"/>
    </row>
    <row r="27" ht="37.8" customHeight="1" spans="1:4">
      <c r="A27" s="449" t="s">
        <v>90</v>
      </c>
      <c r="B27" s="447"/>
      <c r="C27" s="447"/>
      <c r="D27" s="447"/>
    </row>
    <row r="28" ht="37.8" customHeight="1" spans="1:4">
      <c r="A28" s="450" t="s">
        <v>91</v>
      </c>
      <c r="B28" s="447"/>
      <c r="C28" s="447"/>
      <c r="D28" s="447"/>
    </row>
    <row r="29" ht="37.8" customHeight="1" spans="1:4">
      <c r="A29" s="450" t="s">
        <v>92</v>
      </c>
      <c r="B29" s="447"/>
      <c r="C29" s="447"/>
      <c r="D29" s="447"/>
    </row>
    <row r="30" ht="37.8" customHeight="1" spans="1:4">
      <c r="A30" s="451" t="s">
        <v>93</v>
      </c>
      <c r="B30" s="447"/>
      <c r="C30" s="447"/>
      <c r="D30" s="447"/>
    </row>
  </sheetData>
  <mergeCells count="3">
    <mergeCell ref="A2:D2"/>
    <mergeCell ref="B4:D4"/>
    <mergeCell ref="A4:A5"/>
  </mergeCells>
  <printOptions horizontalCentered="1"/>
  <pageMargins left="0.55" right="0.55" top="0.275" bottom="0.393055555555556" header="0.590277777777778" footer="0.15625"/>
  <pageSetup paperSize="9" scale="62" firstPageNumber="135" orientation="portrait" useFirstPageNumber="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34"/>
  <sheetViews>
    <sheetView showZeros="0" zoomScale="55" zoomScaleNormal="55" workbookViewId="0">
      <selection activeCell="A1" sqref="A1"/>
    </sheetView>
  </sheetViews>
  <sheetFormatPr defaultColWidth="10" defaultRowHeight="14.25" outlineLevelCol="2"/>
  <cols>
    <col min="1" max="1" width="57.6666666666667" style="61" customWidth="1"/>
    <col min="2" max="2" width="40.6666666666667" style="61" customWidth="1"/>
    <col min="3" max="3" width="29.5583333333333" style="61" customWidth="1"/>
    <col min="4" max="16384" width="10" style="61"/>
  </cols>
  <sheetData>
    <row r="1" s="89" customFormat="1" ht="30.75" customHeight="1" spans="1:2">
      <c r="A1" s="90" t="s">
        <v>1722</v>
      </c>
      <c r="B1" s="91"/>
    </row>
    <row r="2" ht="33" customHeight="1" spans="1:3">
      <c r="A2" s="92" t="s">
        <v>1723</v>
      </c>
      <c r="B2" s="92"/>
      <c r="C2" s="92"/>
    </row>
    <row r="3" ht="26.25" customHeight="1" spans="3:3">
      <c r="C3" s="93" t="s">
        <v>35</v>
      </c>
    </row>
    <row r="4" ht="35.1" customHeight="1" spans="1:3">
      <c r="A4" s="94" t="s">
        <v>1498</v>
      </c>
      <c r="B4" s="95" t="s">
        <v>37</v>
      </c>
      <c r="C4" s="96" t="s">
        <v>1724</v>
      </c>
    </row>
    <row r="5" ht="35.1" customHeight="1" spans="1:3">
      <c r="A5" s="97" t="s">
        <v>1725</v>
      </c>
      <c r="B5" s="98"/>
      <c r="C5" s="99"/>
    </row>
    <row r="6" ht="35.1" customHeight="1" spans="1:3">
      <c r="A6" s="100" t="s">
        <v>1726</v>
      </c>
      <c r="B6" s="101"/>
      <c r="C6" s="99"/>
    </row>
    <row r="7" ht="35.1" customHeight="1" spans="1:3">
      <c r="A7" s="100" t="s">
        <v>1727</v>
      </c>
      <c r="B7" s="101"/>
      <c r="C7" s="99"/>
    </row>
    <row r="8" ht="35.1" customHeight="1" spans="1:3">
      <c r="A8" s="100" t="s">
        <v>1728</v>
      </c>
      <c r="B8" s="101"/>
      <c r="C8" s="99"/>
    </row>
    <row r="9" ht="35.1" customHeight="1" spans="1:3">
      <c r="A9" s="100" t="s">
        <v>1729</v>
      </c>
      <c r="B9" s="101"/>
      <c r="C9" s="99"/>
    </row>
    <row r="10" ht="35.1" customHeight="1" spans="1:3">
      <c r="A10" s="100" t="s">
        <v>1730</v>
      </c>
      <c r="B10" s="101"/>
      <c r="C10" s="99"/>
    </row>
    <row r="11" ht="35.1" customHeight="1" spans="1:3">
      <c r="A11" s="97" t="s">
        <v>1731</v>
      </c>
      <c r="B11" s="98"/>
      <c r="C11" s="99"/>
    </row>
    <row r="12" ht="35.1" customHeight="1" spans="1:3">
      <c r="A12" s="100" t="s">
        <v>1732</v>
      </c>
      <c r="B12" s="101"/>
      <c r="C12" s="99"/>
    </row>
    <row r="13" ht="35.1" customHeight="1" spans="1:3">
      <c r="A13" s="100" t="s">
        <v>1733</v>
      </c>
      <c r="B13" s="101"/>
      <c r="C13" s="99"/>
    </row>
    <row r="14" ht="35.1" customHeight="1" spans="1:3">
      <c r="A14" s="100" t="s">
        <v>1734</v>
      </c>
      <c r="B14" s="101"/>
      <c r="C14" s="99"/>
    </row>
    <row r="15" ht="35.1" customHeight="1" spans="1:3">
      <c r="A15" s="100" t="s">
        <v>1735</v>
      </c>
      <c r="B15" s="101"/>
      <c r="C15" s="99"/>
    </row>
    <row r="16" ht="35.1" customHeight="1" spans="1:3">
      <c r="A16" s="100" t="s">
        <v>1736</v>
      </c>
      <c r="B16" s="101"/>
      <c r="C16" s="99"/>
    </row>
    <row r="17" ht="35.1" customHeight="1" spans="1:3">
      <c r="A17" s="97" t="s">
        <v>1737</v>
      </c>
      <c r="B17" s="98"/>
      <c r="C17" s="99"/>
    </row>
    <row r="18" ht="35.1" customHeight="1" spans="1:3">
      <c r="A18" s="100" t="s">
        <v>1738</v>
      </c>
      <c r="B18" s="101"/>
      <c r="C18" s="99"/>
    </row>
    <row r="19" ht="35.1" customHeight="1" spans="1:3">
      <c r="A19" s="100" t="s">
        <v>1739</v>
      </c>
      <c r="B19" s="101"/>
      <c r="C19" s="99"/>
    </row>
    <row r="20" ht="35.1" customHeight="1" spans="1:3">
      <c r="A20" s="100" t="s">
        <v>1740</v>
      </c>
      <c r="B20" s="101"/>
      <c r="C20" s="99"/>
    </row>
    <row r="21" ht="35.1" customHeight="1" spans="1:3">
      <c r="A21" s="100" t="s">
        <v>1741</v>
      </c>
      <c r="B21" s="101"/>
      <c r="C21" s="99"/>
    </row>
    <row r="22" ht="35.1" customHeight="1" spans="1:3">
      <c r="A22" s="97" t="s">
        <v>1742</v>
      </c>
      <c r="B22" s="98"/>
      <c r="C22" s="99"/>
    </row>
    <row r="23" ht="35.1" customHeight="1" spans="1:3">
      <c r="A23" s="100" t="s">
        <v>1743</v>
      </c>
      <c r="B23" s="101"/>
      <c r="C23" s="99"/>
    </row>
    <row r="24" ht="35.1" customHeight="1" spans="1:3">
      <c r="A24" s="100" t="s">
        <v>1744</v>
      </c>
      <c r="B24" s="101"/>
      <c r="C24" s="99"/>
    </row>
    <row r="25" ht="35.1" customHeight="1" spans="1:3">
      <c r="A25" s="100" t="s">
        <v>1745</v>
      </c>
      <c r="B25" s="101"/>
      <c r="C25" s="99"/>
    </row>
    <row r="26" ht="35.1" customHeight="1" spans="1:3">
      <c r="A26" s="100" t="s">
        <v>1746</v>
      </c>
      <c r="B26" s="101"/>
      <c r="C26" s="99"/>
    </row>
    <row r="27" ht="35.1" customHeight="1" spans="1:3">
      <c r="A27" s="100" t="s">
        <v>1736</v>
      </c>
      <c r="B27" s="103"/>
      <c r="C27" s="99"/>
    </row>
    <row r="28" ht="35.1" customHeight="1" spans="1:3">
      <c r="A28" s="97" t="s">
        <v>1747</v>
      </c>
      <c r="B28" s="98"/>
      <c r="C28" s="99"/>
    </row>
    <row r="29" ht="35.1" customHeight="1" spans="1:3">
      <c r="A29" s="100" t="s">
        <v>1748</v>
      </c>
      <c r="B29" s="101"/>
      <c r="C29" s="99"/>
    </row>
    <row r="30" ht="35.1" customHeight="1" spans="1:3">
      <c r="A30" s="100" t="s">
        <v>1749</v>
      </c>
      <c r="B30" s="101"/>
      <c r="C30" s="99"/>
    </row>
    <row r="31" ht="35.1" customHeight="1" spans="1:3">
      <c r="A31" s="100" t="s">
        <v>1750</v>
      </c>
      <c r="B31" s="101"/>
      <c r="C31" s="99"/>
    </row>
    <row r="32" ht="35.1" customHeight="1" spans="1:3">
      <c r="A32" s="100" t="s">
        <v>1751</v>
      </c>
      <c r="B32" s="101"/>
      <c r="C32" s="99"/>
    </row>
    <row r="33" ht="35.1" customHeight="1" spans="1:3">
      <c r="A33" s="100" t="s">
        <v>1752</v>
      </c>
      <c r="B33" s="101"/>
      <c r="C33" s="99"/>
    </row>
    <row r="34" ht="35.1" customHeight="1" spans="1:3">
      <c r="A34" s="95" t="s">
        <v>1753</v>
      </c>
      <c r="B34" s="98"/>
      <c r="C34" s="99"/>
    </row>
  </sheetData>
  <mergeCells count="1">
    <mergeCell ref="A2:C2"/>
  </mergeCells>
  <printOptions horizontalCentered="1"/>
  <pageMargins left="0.55" right="0.55" top="0.275" bottom="0.393055555555556" header="0.590277777777778" footer="0.15625"/>
  <pageSetup paperSize="9" scale="71" firstPageNumber="135" orientation="portrait" useFirstPageNumber="1"/>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31"/>
  <sheetViews>
    <sheetView showZeros="0" zoomScale="70" zoomScaleNormal="70" workbookViewId="0">
      <selection activeCell="A1" sqref="A1"/>
    </sheetView>
  </sheetViews>
  <sheetFormatPr defaultColWidth="10" defaultRowHeight="14.25" outlineLevelCol="2"/>
  <cols>
    <col min="1" max="1" width="57.2166666666667" style="61" customWidth="1"/>
    <col min="2" max="2" width="41.1083333333333" style="61" customWidth="1"/>
    <col min="3" max="3" width="31.775" style="61" customWidth="1"/>
    <col min="4" max="16384" width="10" style="61"/>
  </cols>
  <sheetData>
    <row r="1" s="89" customFormat="1" ht="30.75" customHeight="1" spans="1:2">
      <c r="A1" s="90" t="s">
        <v>1754</v>
      </c>
      <c r="B1" s="91"/>
    </row>
    <row r="2" ht="33" customHeight="1" spans="1:3">
      <c r="A2" s="92" t="s">
        <v>1755</v>
      </c>
      <c r="B2" s="92"/>
      <c r="C2" s="92"/>
    </row>
    <row r="3" ht="26.25" customHeight="1" spans="3:3">
      <c r="C3" s="93" t="s">
        <v>35</v>
      </c>
    </row>
    <row r="4" ht="39" customHeight="1" spans="1:3">
      <c r="A4" s="94" t="s">
        <v>1498</v>
      </c>
      <c r="B4" s="95" t="s">
        <v>37</v>
      </c>
      <c r="C4" s="96" t="s">
        <v>1724</v>
      </c>
    </row>
    <row r="5" ht="39" customHeight="1" spans="1:3">
      <c r="A5" s="97" t="s">
        <v>1756</v>
      </c>
      <c r="B5" s="98"/>
      <c r="C5" s="99"/>
    </row>
    <row r="6" ht="39" customHeight="1" spans="1:3">
      <c r="A6" s="100" t="s">
        <v>1757</v>
      </c>
      <c r="B6" s="101"/>
      <c r="C6" s="99"/>
    </row>
    <row r="7" ht="39" customHeight="1" spans="1:3">
      <c r="A7" s="100" t="s">
        <v>1758</v>
      </c>
      <c r="B7" s="101"/>
      <c r="C7" s="99"/>
    </row>
    <row r="8" ht="39" customHeight="1" spans="1:3">
      <c r="A8" s="100" t="s">
        <v>1759</v>
      </c>
      <c r="B8" s="101"/>
      <c r="C8" s="99"/>
    </row>
    <row r="9" ht="39" customHeight="1" spans="1:3">
      <c r="A9" s="100" t="s">
        <v>1760</v>
      </c>
      <c r="B9" s="101"/>
      <c r="C9" s="99"/>
    </row>
    <row r="10" ht="39" customHeight="1" spans="1:3">
      <c r="A10" s="97" t="s">
        <v>1761</v>
      </c>
      <c r="B10" s="98"/>
      <c r="C10" s="99"/>
    </row>
    <row r="11" ht="39" customHeight="1" spans="1:3">
      <c r="A11" s="100" t="s">
        <v>1762</v>
      </c>
      <c r="B11" s="101"/>
      <c r="C11" s="99"/>
    </row>
    <row r="12" ht="39" customHeight="1" spans="1:3">
      <c r="A12" s="100" t="s">
        <v>1763</v>
      </c>
      <c r="B12" s="101"/>
      <c r="C12" s="99"/>
    </row>
    <row r="13" ht="39" customHeight="1" spans="1:3">
      <c r="A13" s="100" t="s">
        <v>1759</v>
      </c>
      <c r="B13" s="101"/>
      <c r="C13" s="99"/>
    </row>
    <row r="14" ht="39" customHeight="1" spans="1:3">
      <c r="A14" s="100" t="s">
        <v>1764</v>
      </c>
      <c r="B14" s="101"/>
      <c r="C14" s="99"/>
    </row>
    <row r="15" ht="39" customHeight="1" spans="1:3">
      <c r="A15" s="100" t="s">
        <v>1765</v>
      </c>
      <c r="B15" s="101"/>
      <c r="C15" s="99"/>
    </row>
    <row r="16" ht="39" customHeight="1" spans="1:3">
      <c r="A16" s="102" t="s">
        <v>1766</v>
      </c>
      <c r="B16" s="101"/>
      <c r="C16" s="99"/>
    </row>
    <row r="17" ht="39" customHeight="1" spans="1:3">
      <c r="A17" s="97" t="s">
        <v>1767</v>
      </c>
      <c r="B17" s="98"/>
      <c r="C17" s="99"/>
    </row>
    <row r="18" ht="39" customHeight="1" spans="1:3">
      <c r="A18" s="100" t="s">
        <v>1768</v>
      </c>
      <c r="B18" s="101"/>
      <c r="C18" s="99"/>
    </row>
    <row r="19" ht="39" customHeight="1" spans="1:3">
      <c r="A19" s="100" t="s">
        <v>1769</v>
      </c>
      <c r="B19" s="101"/>
      <c r="C19" s="99"/>
    </row>
    <row r="20" ht="39" customHeight="1" spans="1:3">
      <c r="A20" s="100" t="s">
        <v>1770</v>
      </c>
      <c r="B20" s="101"/>
      <c r="C20" s="99"/>
    </row>
    <row r="21" ht="39" customHeight="1" spans="1:3">
      <c r="A21" s="97" t="s">
        <v>1771</v>
      </c>
      <c r="B21" s="98"/>
      <c r="C21" s="99"/>
    </row>
    <row r="22" ht="39" customHeight="1" spans="1:3">
      <c r="A22" s="100" t="s">
        <v>1772</v>
      </c>
      <c r="B22" s="101"/>
      <c r="C22" s="99"/>
    </row>
    <row r="23" ht="39" customHeight="1" spans="1:3">
      <c r="A23" s="100" t="s">
        <v>1773</v>
      </c>
      <c r="B23" s="101"/>
      <c r="C23" s="99"/>
    </row>
    <row r="24" ht="39" customHeight="1" spans="1:3">
      <c r="A24" s="100" t="s">
        <v>1774</v>
      </c>
      <c r="B24" s="101"/>
      <c r="C24" s="99"/>
    </row>
    <row r="25" ht="39" customHeight="1" spans="1:3">
      <c r="A25" s="100" t="s">
        <v>1775</v>
      </c>
      <c r="B25" s="101"/>
      <c r="C25" s="99"/>
    </row>
    <row r="26" ht="39" customHeight="1" spans="1:3">
      <c r="A26" s="102" t="s">
        <v>1766</v>
      </c>
      <c r="B26" s="103"/>
      <c r="C26" s="99"/>
    </row>
    <row r="27" ht="39" customHeight="1" spans="1:3">
      <c r="A27" s="102" t="s">
        <v>1776</v>
      </c>
      <c r="B27" s="103"/>
      <c r="C27" s="99"/>
    </row>
    <row r="28" ht="39" customHeight="1" spans="1:3">
      <c r="A28" s="97" t="s">
        <v>1777</v>
      </c>
      <c r="B28" s="98"/>
      <c r="C28" s="99"/>
    </row>
    <row r="29" ht="39" customHeight="1" spans="1:3">
      <c r="A29" s="100" t="s">
        <v>1778</v>
      </c>
      <c r="B29" s="101"/>
      <c r="C29" s="99"/>
    </row>
    <row r="30" ht="39" customHeight="1" spans="1:3">
      <c r="A30" s="100" t="s">
        <v>1779</v>
      </c>
      <c r="B30" s="101"/>
      <c r="C30" s="99"/>
    </row>
    <row r="31" ht="39" customHeight="1" spans="1:3">
      <c r="A31" s="95" t="s">
        <v>1780</v>
      </c>
      <c r="B31" s="98"/>
      <c r="C31" s="99"/>
    </row>
  </sheetData>
  <mergeCells count="1">
    <mergeCell ref="A2:C2"/>
  </mergeCells>
  <printOptions horizontalCentered="1"/>
  <pageMargins left="0.55" right="0.55" top="0.275" bottom="0.393055555555556" header="0.590277777777778" footer="0.15625"/>
  <pageSetup paperSize="9" scale="71" firstPageNumber="135" orientation="portrait" useFirstPageNumber="1"/>
  <headerFooter alignWithMargins="0"/>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20"/>
  <sheetViews>
    <sheetView showZeros="0" workbookViewId="0">
      <selection activeCell="A2" sqref="A2:D2"/>
    </sheetView>
  </sheetViews>
  <sheetFormatPr defaultColWidth="9" defaultRowHeight="14.25" outlineLevelCol="3"/>
  <cols>
    <col min="1" max="1" width="9" style="59"/>
    <col min="2" max="2" width="44.5" style="59" customWidth="1"/>
    <col min="3" max="3" width="9.875" style="59" customWidth="1"/>
    <col min="4" max="4" width="10.5" style="59" customWidth="1"/>
    <col min="5" max="16383" width="9" style="59"/>
    <col min="16384" max="16384" width="9" style="74"/>
  </cols>
  <sheetData>
    <row r="1" ht="51" customHeight="1" spans="1:1">
      <c r="A1" s="59" t="s">
        <v>1781</v>
      </c>
    </row>
    <row r="2" s="59" customFormat="1" ht="57" customHeight="1" spans="1:4">
      <c r="A2" s="62" t="s">
        <v>1782</v>
      </c>
      <c r="B2" s="62"/>
      <c r="C2" s="62"/>
      <c r="D2" s="62"/>
    </row>
    <row r="3" s="59" customFormat="1" ht="27" customHeight="1" spans="2:4">
      <c r="B3" s="75"/>
      <c r="C3" s="76"/>
      <c r="D3" s="77" t="s">
        <v>35</v>
      </c>
    </row>
    <row r="4" s="59" customFormat="1" ht="45" customHeight="1" spans="1:4">
      <c r="A4" s="69" t="s">
        <v>1783</v>
      </c>
      <c r="B4" s="78" t="s">
        <v>1784</v>
      </c>
      <c r="C4" s="65" t="s">
        <v>143</v>
      </c>
      <c r="D4" s="67" t="s">
        <v>1224</v>
      </c>
    </row>
    <row r="5" s="59" customFormat="1" ht="34" customHeight="1" spans="1:4">
      <c r="A5" s="79">
        <v>1021001</v>
      </c>
      <c r="B5" s="80" t="s">
        <v>1785</v>
      </c>
      <c r="C5" s="67">
        <v>1042</v>
      </c>
      <c r="D5" s="69"/>
    </row>
    <row r="6" s="59" customFormat="1" ht="34" customHeight="1" spans="1:4">
      <c r="A6" s="79">
        <v>1021005</v>
      </c>
      <c r="B6" s="81" t="s">
        <v>1786</v>
      </c>
      <c r="C6" s="67"/>
      <c r="D6" s="69"/>
    </row>
    <row r="7" s="59" customFormat="1" ht="34" customHeight="1" spans="1:4">
      <c r="A7" s="79">
        <v>1021003</v>
      </c>
      <c r="B7" s="82" t="s">
        <v>1787</v>
      </c>
      <c r="C7" s="67">
        <v>80</v>
      </c>
      <c r="D7" s="69"/>
    </row>
    <row r="8" s="59" customFormat="1" ht="34" customHeight="1" spans="1:4">
      <c r="A8" s="79">
        <v>1021002</v>
      </c>
      <c r="B8" s="82" t="s">
        <v>1788</v>
      </c>
      <c r="C8" s="67">
        <f>SUM(C9:C10)</f>
        <v>6355</v>
      </c>
      <c r="D8" s="69"/>
    </row>
    <row r="9" s="59" customFormat="1" ht="34" customHeight="1" spans="1:4">
      <c r="A9" s="79"/>
      <c r="B9" s="83" t="s">
        <v>1789</v>
      </c>
      <c r="C9" s="67">
        <v>6043</v>
      </c>
      <c r="D9" s="69"/>
    </row>
    <row r="10" s="59" customFormat="1" ht="34" customHeight="1" spans="1:4">
      <c r="A10" s="79"/>
      <c r="B10" s="83" t="s">
        <v>1790</v>
      </c>
      <c r="C10" s="67">
        <v>312</v>
      </c>
      <c r="D10" s="69"/>
    </row>
    <row r="11" s="59" customFormat="1" ht="41" customHeight="1" spans="1:4">
      <c r="A11" s="79">
        <v>1021004</v>
      </c>
      <c r="B11" s="83" t="s">
        <v>1791</v>
      </c>
      <c r="C11" s="67">
        <v>43</v>
      </c>
      <c r="D11" s="69"/>
    </row>
    <row r="12" s="59" customFormat="1" ht="36" customHeight="1" spans="1:4">
      <c r="A12" s="79">
        <v>1021099</v>
      </c>
      <c r="B12" s="82" t="s">
        <v>1792</v>
      </c>
      <c r="C12" s="67"/>
      <c r="D12" s="69"/>
    </row>
    <row r="13" s="59" customFormat="1" ht="36" customHeight="1" spans="1:4">
      <c r="A13" s="79">
        <v>11016</v>
      </c>
      <c r="B13" s="82" t="s">
        <v>1793</v>
      </c>
      <c r="C13" s="67">
        <v>1</v>
      </c>
      <c r="D13" s="69"/>
    </row>
    <row r="14" s="59" customFormat="1" ht="30" customHeight="1" spans="1:4">
      <c r="A14" s="79"/>
      <c r="B14" s="84" t="s">
        <v>1794</v>
      </c>
      <c r="C14" s="72">
        <f>C5+C7+C8+C13+C12+C11</f>
        <v>7521</v>
      </c>
      <c r="D14" s="69"/>
    </row>
    <row r="15" s="59" customFormat="1" ht="33" customHeight="1" spans="1:4">
      <c r="A15" s="79">
        <v>1101401</v>
      </c>
      <c r="B15" s="82" t="s">
        <v>1795</v>
      </c>
      <c r="C15" s="67"/>
      <c r="D15" s="69"/>
    </row>
    <row r="16" s="59" customFormat="1" ht="30" customHeight="1" spans="1:4">
      <c r="A16" s="79">
        <v>1101402</v>
      </c>
      <c r="B16" s="82" t="s">
        <v>1796</v>
      </c>
      <c r="C16" s="67"/>
      <c r="D16" s="69"/>
    </row>
    <row r="17" s="59" customFormat="1" ht="36" customHeight="1" spans="1:4">
      <c r="A17" s="79"/>
      <c r="B17" s="85" t="s">
        <v>1797</v>
      </c>
      <c r="C17" s="72">
        <f>C14+C15+C16</f>
        <v>7521</v>
      </c>
      <c r="D17" s="69"/>
    </row>
    <row r="18" s="59" customFormat="1" ht="30" customHeight="1" spans="1:4">
      <c r="A18" s="79"/>
      <c r="B18" s="86" t="s">
        <v>1798</v>
      </c>
      <c r="C18" s="67"/>
      <c r="D18" s="69"/>
    </row>
    <row r="19" s="59" customFormat="1" ht="36" customHeight="1" spans="1:4">
      <c r="A19" s="79">
        <v>1100803</v>
      </c>
      <c r="B19" s="87" t="s">
        <v>1799</v>
      </c>
      <c r="C19" s="72">
        <v>13605</v>
      </c>
      <c r="D19" s="69"/>
    </row>
    <row r="20" s="59" customFormat="1" ht="31" customHeight="1" spans="1:4">
      <c r="A20" s="79"/>
      <c r="B20" s="88" t="s">
        <v>1800</v>
      </c>
      <c r="C20" s="72">
        <f>C17+C19</f>
        <v>21126</v>
      </c>
      <c r="D20" s="69"/>
    </row>
  </sheetData>
  <mergeCells count="1">
    <mergeCell ref="A2:D2"/>
  </mergeCells>
  <printOptions horizontalCentered="1"/>
  <pageMargins left="0.55" right="0.55" top="0.275" bottom="0.393055555555556" header="0.590277777777778" footer="0.15625"/>
  <pageSetup paperSize="9" scale="55" firstPageNumber="129" orientation="portrait" useFirstPageNumber="1"/>
  <headerFooter alignWithMargins="0"/>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5"/>
  <sheetViews>
    <sheetView showZeros="0" workbookViewId="0">
      <selection activeCell="A2" sqref="A2:D2"/>
    </sheetView>
  </sheetViews>
  <sheetFormatPr defaultColWidth="9" defaultRowHeight="14.25" outlineLevelCol="3"/>
  <cols>
    <col min="1" max="1" width="11.875" style="59" customWidth="1"/>
    <col min="2" max="2" width="37.25" style="59" customWidth="1"/>
    <col min="3" max="3" width="11.625" style="59" customWidth="1"/>
    <col min="4" max="4" width="12.125" style="59" customWidth="1"/>
    <col min="5" max="16383" width="9" style="59"/>
    <col min="16384" max="16384" width="9" style="61"/>
  </cols>
  <sheetData>
    <row r="1" ht="21" customHeight="1" spans="1:1">
      <c r="A1" s="59" t="s">
        <v>1801</v>
      </c>
    </row>
    <row r="2" s="59" customFormat="1" ht="63" customHeight="1" spans="1:4">
      <c r="A2" s="62" t="s">
        <v>1802</v>
      </c>
      <c r="B2" s="62"/>
      <c r="C2" s="62"/>
      <c r="D2" s="62"/>
    </row>
    <row r="3" s="59" customFormat="1" ht="22.5" customHeight="1" spans="2:4">
      <c r="B3" s="63"/>
      <c r="C3" s="64"/>
      <c r="D3" s="64"/>
    </row>
    <row r="4" s="60" customFormat="1" ht="47" customHeight="1" spans="1:4">
      <c r="A4" s="65" t="s">
        <v>1783</v>
      </c>
      <c r="B4" s="65" t="s">
        <v>1803</v>
      </c>
      <c r="C4" s="65" t="s">
        <v>1804</v>
      </c>
      <c r="D4" s="66" t="s">
        <v>1224</v>
      </c>
    </row>
    <row r="5" s="59" customFormat="1" ht="48" customHeight="1" spans="1:4">
      <c r="A5" s="67">
        <v>2091001</v>
      </c>
      <c r="B5" s="68" t="s">
        <v>1805</v>
      </c>
      <c r="C5" s="67">
        <v>6043</v>
      </c>
      <c r="D5" s="69"/>
    </row>
    <row r="6" s="59" customFormat="1" ht="48" customHeight="1" spans="1:4">
      <c r="A6" s="67">
        <v>2091002</v>
      </c>
      <c r="B6" s="68" t="s">
        <v>1806</v>
      </c>
      <c r="C6" s="67">
        <v>440</v>
      </c>
      <c r="D6" s="69"/>
    </row>
    <row r="7" s="59" customFormat="1" ht="48" customHeight="1" spans="1:4">
      <c r="A7" s="67">
        <v>2091099</v>
      </c>
      <c r="B7" s="70" t="s">
        <v>1807</v>
      </c>
      <c r="C7" s="67"/>
      <c r="D7" s="69"/>
    </row>
    <row r="8" s="59" customFormat="1" ht="48" customHeight="1" spans="1:4">
      <c r="A8" s="67">
        <v>23017</v>
      </c>
      <c r="B8" s="68" t="s">
        <v>1808</v>
      </c>
      <c r="C8" s="67"/>
      <c r="D8" s="69"/>
    </row>
    <row r="9" s="59" customFormat="1" ht="48" customHeight="1" spans="1:4">
      <c r="A9" s="67"/>
      <c r="B9" s="71" t="s">
        <v>1809</v>
      </c>
      <c r="C9" s="72">
        <f>C5+C6+C7+C8</f>
        <v>6483</v>
      </c>
      <c r="D9" s="69"/>
    </row>
    <row r="10" s="59" customFormat="1" ht="48" customHeight="1" spans="1:4">
      <c r="A10" s="67">
        <v>2301401</v>
      </c>
      <c r="B10" s="68" t="s">
        <v>1810</v>
      </c>
      <c r="C10" s="67"/>
      <c r="D10" s="69"/>
    </row>
    <row r="11" s="59" customFormat="1" ht="48" customHeight="1" spans="1:4">
      <c r="A11" s="67">
        <v>2301402</v>
      </c>
      <c r="B11" s="68" t="s">
        <v>1811</v>
      </c>
      <c r="C11" s="67"/>
      <c r="D11" s="69"/>
    </row>
    <row r="12" s="59" customFormat="1" ht="48" customHeight="1" spans="1:4">
      <c r="A12" s="68"/>
      <c r="B12" s="71" t="s">
        <v>1812</v>
      </c>
      <c r="C12" s="72">
        <f>C9+C10+C11</f>
        <v>6483</v>
      </c>
      <c r="D12" s="69"/>
    </row>
    <row r="13" s="59" customFormat="1" ht="48" customHeight="1" spans="1:4">
      <c r="A13" s="68"/>
      <c r="B13" s="68" t="s">
        <v>1813</v>
      </c>
      <c r="C13" s="67">
        <v>1038</v>
      </c>
      <c r="D13" s="69"/>
    </row>
    <row r="14" s="59" customFormat="1" ht="48" customHeight="1" spans="1:4">
      <c r="A14" s="68"/>
      <c r="B14" s="71" t="s">
        <v>1814</v>
      </c>
      <c r="C14" s="72">
        <v>14643</v>
      </c>
      <c r="D14" s="69"/>
    </row>
    <row r="15" s="59" customFormat="1" ht="42" customHeight="1" spans="1:4">
      <c r="A15" s="68"/>
      <c r="B15" s="73" t="s">
        <v>1800</v>
      </c>
      <c r="C15" s="72">
        <f>C14+C12</f>
        <v>21126</v>
      </c>
      <c r="D15" s="69"/>
    </row>
  </sheetData>
  <mergeCells count="2">
    <mergeCell ref="A2:D2"/>
    <mergeCell ref="C3:D3"/>
  </mergeCells>
  <printOptions horizontalCentered="1"/>
  <pageMargins left="0.55" right="0.55" top="0.275" bottom="0.393055555555556" header="0.590277777777778" footer="0.15625"/>
  <pageSetup paperSize="9" scale="65" firstPageNumber="135" orientation="portrait" useFirstPageNumber="1"/>
  <headerFooter alignWithMargins="0"/>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10"/>
  <sheetViews>
    <sheetView zoomScale="85" zoomScaleNormal="85" workbookViewId="0">
      <selection activeCell="A2" sqref="A2:B2"/>
    </sheetView>
  </sheetViews>
  <sheetFormatPr defaultColWidth="36.6666666666667" defaultRowHeight="13.5" outlineLevelCol="1"/>
  <cols>
    <col min="1" max="1" width="64.4416666666667" style="48" customWidth="1"/>
    <col min="2" max="16384" width="36.6666666666667" style="48"/>
  </cols>
  <sheetData>
    <row r="1" ht="14.25" spans="1:1">
      <c r="A1" s="49" t="s">
        <v>1815</v>
      </c>
    </row>
    <row r="2" ht="48" customHeight="1" spans="1:2">
      <c r="A2" s="50" t="s">
        <v>1816</v>
      </c>
      <c r="B2" s="50"/>
    </row>
    <row r="3" ht="29.4" customHeight="1" spans="1:2">
      <c r="A3" s="51"/>
      <c r="B3" s="52" t="s">
        <v>1490</v>
      </c>
    </row>
    <row r="4" ht="112.2" customHeight="1" spans="1:2">
      <c r="A4" s="53" t="s">
        <v>1817</v>
      </c>
      <c r="B4" s="53" t="s">
        <v>1818</v>
      </c>
    </row>
    <row r="5" ht="112.2" customHeight="1" spans="1:2">
      <c r="A5" s="54" t="s">
        <v>1819</v>
      </c>
      <c r="B5" s="55">
        <v>28.74</v>
      </c>
    </row>
    <row r="6" ht="112.2" customHeight="1" spans="1:2">
      <c r="A6" s="54" t="s">
        <v>1820</v>
      </c>
      <c r="B6" s="55">
        <v>4.7</v>
      </c>
    </row>
    <row r="7" ht="112.2" customHeight="1" spans="1:2">
      <c r="A7" s="54" t="s">
        <v>1821</v>
      </c>
      <c r="B7" s="55">
        <v>4.26</v>
      </c>
    </row>
    <row r="8" ht="112.2" customHeight="1" spans="1:2">
      <c r="A8" s="56" t="s">
        <v>1822</v>
      </c>
      <c r="B8" s="57">
        <v>4.26</v>
      </c>
    </row>
    <row r="9" ht="112.2" customHeight="1" spans="1:2">
      <c r="A9" s="54" t="s">
        <v>1823</v>
      </c>
      <c r="B9" s="55">
        <v>33.44</v>
      </c>
    </row>
    <row r="10" ht="24" customHeight="1" spans="1:1">
      <c r="A10" s="58" t="s">
        <v>1824</v>
      </c>
    </row>
  </sheetData>
  <mergeCells count="1">
    <mergeCell ref="A2:B2"/>
  </mergeCells>
  <printOptions horizontalCentered="1"/>
  <pageMargins left="0.55" right="0.55" top="0.275" bottom="0.393055555555556" header="0.590277777777778" footer="0.15625"/>
  <pageSetup paperSize="9" scale="92" firstPageNumber="135" orientation="portrait" useFirstPageNumber="1"/>
  <headerFooter alignWithMargins="0"/>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25"/>
  <sheetViews>
    <sheetView workbookViewId="0">
      <selection activeCell="D5" sqref="D5"/>
    </sheetView>
  </sheetViews>
  <sheetFormatPr defaultColWidth="47.6666666666667" defaultRowHeight="13.5" outlineLevelCol="1"/>
  <cols>
    <col min="1" max="1" width="47.6666666666667" style="37"/>
    <col min="2" max="2" width="42.4416666666667" style="37" customWidth="1"/>
    <col min="3" max="16384" width="47.6666666666667" style="38"/>
  </cols>
  <sheetData>
    <row r="1" ht="28.8" customHeight="1" spans="1:1">
      <c r="A1" s="39" t="s">
        <v>1825</v>
      </c>
    </row>
    <row r="2" ht="29.4" customHeight="1" spans="1:2">
      <c r="A2" s="40" t="s">
        <v>1826</v>
      </c>
      <c r="B2" s="40"/>
    </row>
    <row r="3" ht="31.8" customHeight="1" spans="1:2">
      <c r="A3" s="41" t="s">
        <v>1489</v>
      </c>
      <c r="B3" s="42" t="s">
        <v>1490</v>
      </c>
    </row>
    <row r="4" ht="29.4" customHeight="1" spans="1:2">
      <c r="A4" s="43" t="s">
        <v>1491</v>
      </c>
      <c r="B4" s="43" t="s">
        <v>1492</v>
      </c>
    </row>
    <row r="5" ht="30.6" customHeight="1" spans="1:2">
      <c r="A5" s="44" t="s">
        <v>1493</v>
      </c>
      <c r="B5" s="45"/>
    </row>
    <row r="6" ht="30.6" customHeight="1" spans="1:2">
      <c r="A6" s="46" t="s">
        <v>1494</v>
      </c>
      <c r="B6" s="47">
        <v>37.3</v>
      </c>
    </row>
    <row r="7" ht="30.6" customHeight="1" spans="1:2">
      <c r="A7" s="44" t="s">
        <v>1378</v>
      </c>
      <c r="B7" s="45"/>
    </row>
    <row r="8" ht="30.6" customHeight="1" spans="1:2">
      <c r="A8" s="44" t="s">
        <v>1378</v>
      </c>
      <c r="B8" s="45"/>
    </row>
    <row r="9" ht="30.6" customHeight="1" spans="1:2">
      <c r="A9" s="44" t="s">
        <v>1378</v>
      </c>
      <c r="B9" s="45"/>
    </row>
    <row r="10" ht="30.6" customHeight="1" spans="1:2">
      <c r="A10" s="44" t="s">
        <v>1378</v>
      </c>
      <c r="B10" s="45"/>
    </row>
    <row r="11" ht="30.6" customHeight="1" spans="1:2">
      <c r="A11" s="44" t="s">
        <v>1378</v>
      </c>
      <c r="B11" s="45"/>
    </row>
    <row r="12" ht="30.6" customHeight="1" spans="1:2">
      <c r="A12" s="44" t="s">
        <v>1378</v>
      </c>
      <c r="B12" s="45"/>
    </row>
    <row r="13" ht="30.6" customHeight="1" spans="1:2">
      <c r="A13" s="44" t="s">
        <v>1378</v>
      </c>
      <c r="B13" s="45"/>
    </row>
    <row r="14" ht="30.6" customHeight="1" spans="1:2">
      <c r="A14" s="44" t="s">
        <v>1378</v>
      </c>
      <c r="B14" s="45"/>
    </row>
    <row r="15" ht="30.6" customHeight="1" spans="1:2">
      <c r="A15" s="44" t="s">
        <v>1378</v>
      </c>
      <c r="B15" s="45"/>
    </row>
    <row r="16" ht="30.6" customHeight="1" spans="1:2">
      <c r="A16" s="44" t="s">
        <v>1378</v>
      </c>
      <c r="B16" s="45"/>
    </row>
    <row r="17" ht="30.6" customHeight="1" spans="1:2">
      <c r="A17" s="44" t="s">
        <v>1378</v>
      </c>
      <c r="B17" s="45"/>
    </row>
    <row r="18" ht="30.6" customHeight="1" spans="1:2">
      <c r="A18" s="44" t="s">
        <v>1378</v>
      </c>
      <c r="B18" s="45"/>
    </row>
    <row r="19" ht="30.6" customHeight="1" spans="1:2">
      <c r="A19" s="44" t="s">
        <v>1378</v>
      </c>
      <c r="B19" s="45"/>
    </row>
    <row r="20" ht="30.6" customHeight="1" spans="1:2">
      <c r="A20" s="44" t="s">
        <v>1378</v>
      </c>
      <c r="B20" s="45"/>
    </row>
    <row r="21" ht="30.6" customHeight="1" spans="1:2">
      <c r="A21" s="44" t="s">
        <v>1378</v>
      </c>
      <c r="B21" s="45"/>
    </row>
    <row r="22" ht="30.6" customHeight="1" spans="1:2">
      <c r="A22" s="44" t="s">
        <v>1378</v>
      </c>
      <c r="B22" s="45"/>
    </row>
    <row r="23" ht="30.6" customHeight="1" spans="1:2">
      <c r="A23" s="44" t="s">
        <v>1378</v>
      </c>
      <c r="B23" s="45"/>
    </row>
    <row r="24" ht="30.6" customHeight="1" spans="1:2">
      <c r="A24" s="44" t="s">
        <v>1378</v>
      </c>
      <c r="B24" s="45"/>
    </row>
    <row r="25" ht="30.6" customHeight="1" spans="1:2">
      <c r="A25" s="46" t="s">
        <v>1495</v>
      </c>
      <c r="B25" s="47"/>
    </row>
  </sheetData>
  <mergeCells count="1">
    <mergeCell ref="A2:B2"/>
  </mergeCells>
  <printOptions horizontalCentered="1"/>
  <pageMargins left="0.55" right="0.55" top="0.275" bottom="0.393055555555556" header="0.590277777777778" footer="0.15625"/>
  <pageSetup paperSize="9" firstPageNumber="135" orientation="portrait" useFirstPageNumber="1"/>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7"/>
  <sheetViews>
    <sheetView workbookViewId="0">
      <selection activeCell="I1" sqref="I$1:I$1048576"/>
    </sheetView>
  </sheetViews>
  <sheetFormatPr defaultColWidth="9" defaultRowHeight="13.5" outlineLevelCol="7"/>
  <cols>
    <col min="1" max="1" width="19.25" customWidth="1"/>
    <col min="2" max="2" width="22" customWidth="1"/>
    <col min="3" max="3" width="22.125" customWidth="1"/>
    <col min="4" max="4" width="19.75" customWidth="1"/>
    <col min="5" max="5" width="17.375" customWidth="1"/>
    <col min="6" max="6" width="17.75" customWidth="1"/>
    <col min="7" max="7" width="19" customWidth="1"/>
    <col min="8" max="8" width="11.75" customWidth="1"/>
  </cols>
  <sheetData>
    <row r="1" s="13" customFormat="1" ht="19.5" spans="1:5">
      <c r="A1" s="12" t="s">
        <v>1827</v>
      </c>
      <c r="B1" s="12"/>
      <c r="C1" s="12"/>
      <c r="D1" s="12"/>
      <c r="E1" s="12"/>
    </row>
    <row r="2" ht="14.25" spans="1:8">
      <c r="A2" s="14" t="s">
        <v>1490</v>
      </c>
      <c r="B2" s="14"/>
      <c r="C2" s="14"/>
      <c r="D2" s="14"/>
      <c r="E2" s="14"/>
      <c r="F2" s="14"/>
      <c r="G2" s="14"/>
      <c r="H2" s="14"/>
    </row>
    <row r="3" ht="27.75" spans="1:8">
      <c r="A3" s="28" t="s">
        <v>1828</v>
      </c>
      <c r="B3" s="29" t="s">
        <v>1829</v>
      </c>
      <c r="C3" s="29" t="s">
        <v>1830</v>
      </c>
      <c r="D3" s="29" t="s">
        <v>1831</v>
      </c>
      <c r="E3" s="29" t="s">
        <v>1832</v>
      </c>
      <c r="F3" s="29" t="s">
        <v>1833</v>
      </c>
      <c r="G3" s="29" t="s">
        <v>1834</v>
      </c>
      <c r="H3" s="30" t="s">
        <v>1835</v>
      </c>
    </row>
    <row r="4" spans="1:8">
      <c r="A4" s="31" t="s">
        <v>1836</v>
      </c>
      <c r="B4" s="32" t="s">
        <v>1837</v>
      </c>
      <c r="C4" s="32" t="s">
        <v>1838</v>
      </c>
      <c r="D4" s="32" t="s">
        <v>1839</v>
      </c>
      <c r="E4" s="33" t="s">
        <v>1840</v>
      </c>
      <c r="F4" s="32" t="s">
        <v>1841</v>
      </c>
      <c r="G4" s="34">
        <v>1.1</v>
      </c>
      <c r="H4" s="35" t="s">
        <v>1842</v>
      </c>
    </row>
    <row r="5" spans="1:8">
      <c r="A5" s="31"/>
      <c r="B5" s="32"/>
      <c r="C5" s="32"/>
      <c r="D5" s="32"/>
      <c r="E5" s="33"/>
      <c r="F5" s="32"/>
      <c r="G5" s="34">
        <v>0.65</v>
      </c>
      <c r="H5" s="35" t="s">
        <v>1842</v>
      </c>
    </row>
    <row r="6" spans="1:8">
      <c r="A6" s="31" t="s">
        <v>1843</v>
      </c>
      <c r="B6" s="32" t="s">
        <v>1844</v>
      </c>
      <c r="C6" s="32" t="s">
        <v>1845</v>
      </c>
      <c r="D6" s="32" t="s">
        <v>1839</v>
      </c>
      <c r="E6" s="33" t="s">
        <v>1840</v>
      </c>
      <c r="F6" s="32" t="s">
        <v>1477</v>
      </c>
      <c r="G6" s="34">
        <v>0.26</v>
      </c>
      <c r="H6" s="35" t="s">
        <v>1846</v>
      </c>
    </row>
    <row r="7" ht="27" spans="1:8">
      <c r="A7" s="31" t="s">
        <v>1847</v>
      </c>
      <c r="B7" s="32" t="s">
        <v>1848</v>
      </c>
      <c r="C7" s="32" t="s">
        <v>1849</v>
      </c>
      <c r="D7" s="32" t="s">
        <v>1839</v>
      </c>
      <c r="E7" s="33" t="s">
        <v>1840</v>
      </c>
      <c r="F7" s="32" t="s">
        <v>1850</v>
      </c>
      <c r="G7" s="34">
        <v>0.7</v>
      </c>
      <c r="H7" s="35" t="s">
        <v>1851</v>
      </c>
    </row>
    <row r="8" ht="54" spans="1:8">
      <c r="A8" s="31" t="s">
        <v>1852</v>
      </c>
      <c r="B8" s="32" t="s">
        <v>1853</v>
      </c>
      <c r="C8" s="32" t="s">
        <v>1854</v>
      </c>
      <c r="D8" s="32" t="s">
        <v>1839</v>
      </c>
      <c r="E8" s="33" t="s">
        <v>1840</v>
      </c>
      <c r="F8" s="32" t="s">
        <v>1477</v>
      </c>
      <c r="G8" s="34">
        <v>0.69953</v>
      </c>
      <c r="H8" s="35" t="s">
        <v>1846</v>
      </c>
    </row>
    <row r="9" ht="27" spans="1:8">
      <c r="A9" s="31" t="s">
        <v>1855</v>
      </c>
      <c r="B9" s="32" t="s">
        <v>1856</v>
      </c>
      <c r="C9" s="32" t="s">
        <v>1838</v>
      </c>
      <c r="D9" s="32" t="s">
        <v>1857</v>
      </c>
      <c r="E9" s="33" t="s">
        <v>1858</v>
      </c>
      <c r="F9" s="32" t="s">
        <v>1850</v>
      </c>
      <c r="G9" s="34">
        <v>0.7</v>
      </c>
      <c r="H9" s="35" t="s">
        <v>1851</v>
      </c>
    </row>
    <row r="10" ht="40.5" spans="1:8">
      <c r="A10" s="31" t="s">
        <v>1859</v>
      </c>
      <c r="B10" s="32" t="s">
        <v>1860</v>
      </c>
      <c r="C10" s="32" t="s">
        <v>1861</v>
      </c>
      <c r="D10" s="32" t="s">
        <v>1839</v>
      </c>
      <c r="E10" s="33" t="s">
        <v>1840</v>
      </c>
      <c r="F10" s="32" t="s">
        <v>1850</v>
      </c>
      <c r="G10" s="34">
        <v>0.5</v>
      </c>
      <c r="H10" s="35" t="s">
        <v>1851</v>
      </c>
    </row>
    <row r="11" ht="40.5" spans="1:8">
      <c r="A11" s="31" t="s">
        <v>1862</v>
      </c>
      <c r="B11" s="32" t="s">
        <v>1863</v>
      </c>
      <c r="C11" s="32" t="s">
        <v>1864</v>
      </c>
      <c r="D11" s="32" t="s">
        <v>1839</v>
      </c>
      <c r="E11" s="33" t="s">
        <v>1840</v>
      </c>
      <c r="F11" s="32" t="s">
        <v>1850</v>
      </c>
      <c r="G11" s="34">
        <v>0.4</v>
      </c>
      <c r="H11" s="35" t="s">
        <v>1865</v>
      </c>
    </row>
    <row r="12" ht="40.5" spans="1:8">
      <c r="A12" s="31" t="s">
        <v>1866</v>
      </c>
      <c r="B12" s="32" t="s">
        <v>1867</v>
      </c>
      <c r="C12" s="32" t="s">
        <v>1838</v>
      </c>
      <c r="D12" s="32" t="s">
        <v>1839</v>
      </c>
      <c r="E12" s="33" t="s">
        <v>1840</v>
      </c>
      <c r="F12" s="32" t="s">
        <v>1477</v>
      </c>
      <c r="G12" s="34">
        <v>0.26</v>
      </c>
      <c r="H12" s="35" t="s">
        <v>1846</v>
      </c>
    </row>
    <row r="13" ht="27" spans="1:8">
      <c r="A13" s="31" t="s">
        <v>1868</v>
      </c>
      <c r="B13" s="32" t="s">
        <v>1869</v>
      </c>
      <c r="C13" s="32" t="s">
        <v>1870</v>
      </c>
      <c r="D13" s="32" t="s">
        <v>1839</v>
      </c>
      <c r="E13" s="33" t="s">
        <v>1840</v>
      </c>
      <c r="F13" s="32" t="s">
        <v>1477</v>
      </c>
      <c r="G13" s="34">
        <v>0.69953</v>
      </c>
      <c r="H13" s="35" t="s">
        <v>1846</v>
      </c>
    </row>
    <row r="14" ht="27" spans="1:8">
      <c r="A14" s="31" t="s">
        <v>1871</v>
      </c>
      <c r="B14" s="32" t="s">
        <v>1872</v>
      </c>
      <c r="C14" s="32" t="s">
        <v>1873</v>
      </c>
      <c r="D14" s="32" t="s">
        <v>1839</v>
      </c>
      <c r="E14" s="33" t="s">
        <v>1840</v>
      </c>
      <c r="F14" s="32" t="s">
        <v>1874</v>
      </c>
      <c r="G14" s="34">
        <v>1</v>
      </c>
      <c r="H14" s="35" t="s">
        <v>1846</v>
      </c>
    </row>
    <row r="15" ht="27" spans="1:8">
      <c r="A15" s="31" t="s">
        <v>1875</v>
      </c>
      <c r="B15" s="32" t="s">
        <v>1876</v>
      </c>
      <c r="C15" s="32" t="s">
        <v>1877</v>
      </c>
      <c r="D15" s="32" t="s">
        <v>1839</v>
      </c>
      <c r="E15" s="33" t="s">
        <v>1840</v>
      </c>
      <c r="F15" s="32" t="s">
        <v>1850</v>
      </c>
      <c r="G15" s="34">
        <v>0.5</v>
      </c>
      <c r="H15" s="35" t="s">
        <v>1865</v>
      </c>
    </row>
    <row r="16" ht="40.5" spans="1:8">
      <c r="A16" s="31" t="s">
        <v>1878</v>
      </c>
      <c r="B16" s="32" t="s">
        <v>1879</v>
      </c>
      <c r="C16" s="32" t="s">
        <v>1854</v>
      </c>
      <c r="D16" s="32" t="s">
        <v>1839</v>
      </c>
      <c r="E16" s="33" t="s">
        <v>1840</v>
      </c>
      <c r="F16" s="32" t="s">
        <v>1850</v>
      </c>
      <c r="G16" s="34">
        <v>0.1</v>
      </c>
      <c r="H16" s="35" t="s">
        <v>1865</v>
      </c>
    </row>
    <row r="17" ht="40.5" spans="1:8">
      <c r="A17" s="31" t="s">
        <v>1880</v>
      </c>
      <c r="B17" s="32" t="s">
        <v>1881</v>
      </c>
      <c r="C17" s="32" t="s">
        <v>1854</v>
      </c>
      <c r="D17" s="32" t="s">
        <v>1839</v>
      </c>
      <c r="E17" s="33" t="s">
        <v>1840</v>
      </c>
      <c r="F17" s="32" t="s">
        <v>1477</v>
      </c>
      <c r="G17" s="34">
        <v>0.69953</v>
      </c>
      <c r="H17" s="35" t="s">
        <v>1846</v>
      </c>
    </row>
    <row r="18" ht="27" spans="1:8">
      <c r="A18" s="31" t="s">
        <v>1882</v>
      </c>
      <c r="B18" s="32" t="s">
        <v>1883</v>
      </c>
      <c r="C18" s="32" t="s">
        <v>1884</v>
      </c>
      <c r="D18" s="32" t="s">
        <v>1839</v>
      </c>
      <c r="E18" s="33" t="s">
        <v>1840</v>
      </c>
      <c r="F18" s="32" t="s">
        <v>1477</v>
      </c>
      <c r="G18" s="34">
        <v>0.69953</v>
      </c>
      <c r="H18" s="35" t="s">
        <v>1846</v>
      </c>
    </row>
    <row r="19" ht="27" spans="1:8">
      <c r="A19" s="31" t="s">
        <v>1885</v>
      </c>
      <c r="B19" s="32" t="s">
        <v>1886</v>
      </c>
      <c r="C19" s="32" t="s">
        <v>1845</v>
      </c>
      <c r="D19" s="32" t="s">
        <v>1839</v>
      </c>
      <c r="E19" s="33" t="s">
        <v>1840</v>
      </c>
      <c r="F19" s="32" t="s">
        <v>1477</v>
      </c>
      <c r="G19" s="34">
        <v>0.26</v>
      </c>
      <c r="H19" s="35" t="s">
        <v>1846</v>
      </c>
    </row>
    <row r="20" ht="27" spans="1:8">
      <c r="A20" s="31" t="s">
        <v>1887</v>
      </c>
      <c r="B20" s="32" t="s">
        <v>1888</v>
      </c>
      <c r="C20" s="32" t="s">
        <v>1889</v>
      </c>
      <c r="D20" s="32" t="s">
        <v>1839</v>
      </c>
      <c r="E20" s="33" t="s">
        <v>1840</v>
      </c>
      <c r="F20" s="32" t="s">
        <v>1477</v>
      </c>
      <c r="G20" s="34">
        <v>0.69953</v>
      </c>
      <c r="H20" s="35" t="s">
        <v>1846</v>
      </c>
    </row>
    <row r="21" spans="1:8">
      <c r="A21" s="31" t="s">
        <v>1890</v>
      </c>
      <c r="B21" s="32" t="s">
        <v>1891</v>
      </c>
      <c r="C21" s="32" t="s">
        <v>1892</v>
      </c>
      <c r="D21" s="32" t="s">
        <v>1839</v>
      </c>
      <c r="E21" s="33" t="s">
        <v>1840</v>
      </c>
      <c r="F21" s="32" t="s">
        <v>1841</v>
      </c>
      <c r="G21" s="34">
        <v>1</v>
      </c>
      <c r="H21" s="35" t="s">
        <v>1842</v>
      </c>
    </row>
    <row r="22" spans="1:8">
      <c r="A22" s="31"/>
      <c r="B22" s="32"/>
      <c r="C22" s="32"/>
      <c r="D22" s="32"/>
      <c r="E22" s="33"/>
      <c r="F22" s="32"/>
      <c r="G22" s="34">
        <v>0.2</v>
      </c>
      <c r="H22" s="35" t="s">
        <v>1893</v>
      </c>
    </row>
    <row r="23" ht="27" spans="1:8">
      <c r="A23" s="31" t="s">
        <v>1894</v>
      </c>
      <c r="B23" s="32" t="s">
        <v>1895</v>
      </c>
      <c r="C23" s="32" t="s">
        <v>1845</v>
      </c>
      <c r="D23" s="32" t="s">
        <v>1839</v>
      </c>
      <c r="E23" s="33" t="s">
        <v>1840</v>
      </c>
      <c r="F23" s="32" t="s">
        <v>1477</v>
      </c>
      <c r="G23" s="34">
        <v>0.26</v>
      </c>
      <c r="H23" s="35" t="s">
        <v>1846</v>
      </c>
    </row>
    <row r="24" ht="54" spans="1:8">
      <c r="A24" s="31" t="s">
        <v>1896</v>
      </c>
      <c r="B24" s="32" t="s">
        <v>1897</v>
      </c>
      <c r="C24" s="32" t="s">
        <v>1898</v>
      </c>
      <c r="D24" s="32" t="s">
        <v>1839</v>
      </c>
      <c r="E24" s="33" t="s">
        <v>1840</v>
      </c>
      <c r="F24" s="32" t="s">
        <v>1841</v>
      </c>
      <c r="G24" s="34">
        <v>0.15</v>
      </c>
      <c r="H24" s="35" t="s">
        <v>1842</v>
      </c>
    </row>
    <row r="25" ht="40.5" spans="1:8">
      <c r="A25" s="31" t="s">
        <v>1899</v>
      </c>
      <c r="B25" s="32" t="s">
        <v>1900</v>
      </c>
      <c r="C25" s="32" t="s">
        <v>1901</v>
      </c>
      <c r="D25" s="32" t="s">
        <v>1839</v>
      </c>
      <c r="E25" s="33" t="s">
        <v>1840</v>
      </c>
      <c r="F25" s="32" t="s">
        <v>1850</v>
      </c>
      <c r="G25" s="34">
        <v>0.2</v>
      </c>
      <c r="H25" s="35" t="s">
        <v>1846</v>
      </c>
    </row>
    <row r="26" ht="54" spans="1:8">
      <c r="A26" s="31" t="s">
        <v>1902</v>
      </c>
      <c r="B26" s="32" t="s">
        <v>1903</v>
      </c>
      <c r="C26" s="32" t="s">
        <v>1904</v>
      </c>
      <c r="D26" s="32" t="s">
        <v>1839</v>
      </c>
      <c r="E26" s="33" t="s">
        <v>1840</v>
      </c>
      <c r="F26" s="32" t="s">
        <v>1850</v>
      </c>
      <c r="G26" s="34">
        <v>0.4</v>
      </c>
      <c r="H26" s="35" t="s">
        <v>1851</v>
      </c>
    </row>
    <row r="27" spans="1:8">
      <c r="A27" s="36" t="s">
        <v>1905</v>
      </c>
      <c r="B27" s="36"/>
      <c r="C27" s="36"/>
      <c r="D27" s="36"/>
      <c r="E27" s="36"/>
      <c r="F27" s="36"/>
      <c r="G27" s="36"/>
      <c r="H27" s="36"/>
    </row>
  </sheetData>
  <mergeCells count="15">
    <mergeCell ref="A1:E1"/>
    <mergeCell ref="A2:H2"/>
    <mergeCell ref="A27:H27"/>
    <mergeCell ref="A4:A5"/>
    <mergeCell ref="A21:A22"/>
    <mergeCell ref="B4:B5"/>
    <mergeCell ref="B21:B22"/>
    <mergeCell ref="C4:C5"/>
    <mergeCell ref="C21:C22"/>
    <mergeCell ref="D4:D5"/>
    <mergeCell ref="D21:D22"/>
    <mergeCell ref="E4:E5"/>
    <mergeCell ref="E21:E22"/>
    <mergeCell ref="F4:F5"/>
    <mergeCell ref="F21:F22"/>
  </mergeCells>
  <pageMargins left="0.75" right="0.75" top="1" bottom="1" header="0.511805555555556" footer="0.511805555555556"/>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C29"/>
  <sheetViews>
    <sheetView workbookViewId="0">
      <selection activeCell="D24" sqref="D24"/>
    </sheetView>
  </sheetViews>
  <sheetFormatPr defaultColWidth="9" defaultRowHeight="13.5" outlineLevelCol="2"/>
  <cols>
    <col min="1" max="1" width="39.75" customWidth="1"/>
    <col min="2" max="2" width="32.25" customWidth="1"/>
    <col min="3" max="3" width="40.375" customWidth="1"/>
  </cols>
  <sheetData>
    <row r="1" ht="19.5" spans="1:3">
      <c r="A1" s="12" t="s">
        <v>1906</v>
      </c>
      <c r="B1" s="12"/>
      <c r="C1" s="12"/>
    </row>
    <row r="2" ht="14.25" spans="1:3">
      <c r="A2" s="13"/>
      <c r="B2" s="13"/>
      <c r="C2" s="14" t="s">
        <v>1490</v>
      </c>
    </row>
    <row r="3" ht="14.25" spans="1:3">
      <c r="A3" s="15" t="s">
        <v>1383</v>
      </c>
      <c r="B3" s="16" t="s">
        <v>1907</v>
      </c>
      <c r="C3" s="15" t="s">
        <v>1908</v>
      </c>
    </row>
    <row r="4" spans="1:3">
      <c r="A4" s="17" t="s">
        <v>1819</v>
      </c>
      <c r="B4" s="18">
        <v>28.7432</v>
      </c>
      <c r="C4" s="19">
        <v>28.7432</v>
      </c>
    </row>
    <row r="5" spans="1:3">
      <c r="A5" s="17" t="s">
        <v>1909</v>
      </c>
      <c r="B5" s="18">
        <v>16.5252</v>
      </c>
      <c r="C5" s="19">
        <v>16.5252</v>
      </c>
    </row>
    <row r="6" spans="1:3">
      <c r="A6" s="20" t="s">
        <v>1910</v>
      </c>
      <c r="B6" s="21">
        <v>12.218</v>
      </c>
      <c r="C6" s="22">
        <v>12.218</v>
      </c>
    </row>
    <row r="7" spans="1:3">
      <c r="A7" s="17" t="s">
        <v>1911</v>
      </c>
      <c r="B7" s="18">
        <v>30.8137</v>
      </c>
      <c r="C7" s="19">
        <v>30.8137</v>
      </c>
    </row>
    <row r="8" spans="1:3">
      <c r="A8" s="23" t="s">
        <v>1909</v>
      </c>
      <c r="B8" s="24">
        <v>17.5167</v>
      </c>
      <c r="C8" s="19">
        <v>17.5167</v>
      </c>
    </row>
    <row r="9" spans="1:3">
      <c r="A9" s="20" t="s">
        <v>1910</v>
      </c>
      <c r="B9" s="21">
        <v>13.297</v>
      </c>
      <c r="C9" s="22">
        <v>13.297</v>
      </c>
    </row>
    <row r="10" spans="1:3">
      <c r="A10" s="17" t="s">
        <v>1912</v>
      </c>
      <c r="B10" s="18">
        <v>11.80133</v>
      </c>
      <c r="C10" s="19">
        <v>11.80133</v>
      </c>
    </row>
    <row r="11" spans="1:3">
      <c r="A11" s="17" t="s">
        <v>1913</v>
      </c>
      <c r="B11" s="18">
        <v>0.95953</v>
      </c>
      <c r="C11" s="19">
        <v>0.95953</v>
      </c>
    </row>
    <row r="12" spans="1:3">
      <c r="A12" s="17" t="s">
        <v>1914</v>
      </c>
      <c r="B12" s="18">
        <v>3.1568</v>
      </c>
      <c r="C12" s="19">
        <v>3.1568</v>
      </c>
    </row>
    <row r="13" spans="1:3">
      <c r="A13" s="17" t="s">
        <v>1915</v>
      </c>
      <c r="B13" s="18">
        <v>6.9</v>
      </c>
      <c r="C13" s="19">
        <v>6.9</v>
      </c>
    </row>
    <row r="14" spans="1:3">
      <c r="A14" s="17" t="s">
        <v>1916</v>
      </c>
      <c r="B14" s="18">
        <v>0.785</v>
      </c>
      <c r="C14" s="19">
        <v>0.785</v>
      </c>
    </row>
    <row r="15" spans="1:3">
      <c r="A15" s="17" t="s">
        <v>1917</v>
      </c>
      <c r="B15" s="18">
        <v>0</v>
      </c>
      <c r="C15" s="19">
        <v>0</v>
      </c>
    </row>
    <row r="16" spans="1:3">
      <c r="A16" s="17" t="s">
        <v>1918</v>
      </c>
      <c r="B16" s="18">
        <v>0</v>
      </c>
      <c r="C16" s="19">
        <v>0</v>
      </c>
    </row>
    <row r="17" spans="1:3">
      <c r="A17" s="20" t="s">
        <v>1919</v>
      </c>
      <c r="B17" s="21">
        <v>0</v>
      </c>
      <c r="C17" s="22">
        <v>0</v>
      </c>
    </row>
    <row r="18" spans="1:3">
      <c r="A18" s="17" t="s">
        <v>1920</v>
      </c>
      <c r="B18" s="18">
        <v>4.2604</v>
      </c>
      <c r="C18" s="19">
        <v>4.2604</v>
      </c>
    </row>
    <row r="19" spans="1:3">
      <c r="A19" s="17" t="s">
        <v>1921</v>
      </c>
      <c r="B19" s="18">
        <v>3.1568</v>
      </c>
      <c r="C19" s="19">
        <v>3.1568</v>
      </c>
    </row>
    <row r="20" spans="1:3">
      <c r="A20" s="20" t="s">
        <v>1910</v>
      </c>
      <c r="B20" s="21">
        <v>1.1036</v>
      </c>
      <c r="C20" s="22">
        <v>1.1036</v>
      </c>
    </row>
    <row r="21" spans="1:3">
      <c r="A21" s="17" t="s">
        <v>1922</v>
      </c>
      <c r="B21" s="18">
        <v>0.13502927</v>
      </c>
      <c r="C21" s="19">
        <v>0.13502927</v>
      </c>
    </row>
    <row r="22" spans="1:3">
      <c r="A22" s="17" t="s">
        <v>1921</v>
      </c>
      <c r="B22" s="18">
        <v>0.0240442</v>
      </c>
      <c r="C22" s="19">
        <v>0.0240442</v>
      </c>
    </row>
    <row r="23" spans="1:3">
      <c r="A23" s="20" t="s">
        <v>1910</v>
      </c>
      <c r="B23" s="21">
        <v>0.11098507</v>
      </c>
      <c r="C23" s="22">
        <v>0.11098507</v>
      </c>
    </row>
    <row r="24" spans="1:3">
      <c r="A24" s="17" t="s">
        <v>1923</v>
      </c>
      <c r="B24" s="18">
        <v>36.28413</v>
      </c>
      <c r="C24" s="19">
        <v>36.28413</v>
      </c>
    </row>
    <row r="25" spans="1:3">
      <c r="A25" s="17" t="s">
        <v>1909</v>
      </c>
      <c r="B25" s="18">
        <v>17.48473</v>
      </c>
      <c r="C25" s="19">
        <v>17.48473</v>
      </c>
    </row>
    <row r="26" spans="1:3">
      <c r="A26" s="20" t="s">
        <v>1910</v>
      </c>
      <c r="B26" s="21">
        <v>18.7994</v>
      </c>
      <c r="C26" s="22">
        <v>18.7994</v>
      </c>
    </row>
    <row r="27" spans="1:3">
      <c r="A27" s="17" t="s">
        <v>1924</v>
      </c>
      <c r="B27" s="18">
        <v>38.67323</v>
      </c>
      <c r="C27" s="19">
        <v>38.67323</v>
      </c>
    </row>
    <row r="28" spans="1:3">
      <c r="A28" s="23" t="s">
        <v>1909</v>
      </c>
      <c r="B28" s="24">
        <v>18.47623</v>
      </c>
      <c r="C28" s="19">
        <v>18.47623</v>
      </c>
    </row>
    <row r="29" spans="1:3">
      <c r="A29" s="25" t="s">
        <v>1910</v>
      </c>
      <c r="B29" s="26">
        <v>20.197</v>
      </c>
      <c r="C29" s="27">
        <v>20.197</v>
      </c>
    </row>
  </sheetData>
  <mergeCells count="1">
    <mergeCell ref="A1:C1"/>
  </mergeCells>
  <pageMargins left="0.75" right="0.75" top="1" bottom="1" header="0.511805555555556" footer="0.511805555555556"/>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5"/>
  <sheetViews>
    <sheetView workbookViewId="0">
      <selection activeCell="J15" sqref="J15"/>
    </sheetView>
  </sheetViews>
  <sheetFormatPr defaultColWidth="9" defaultRowHeight="13.5" outlineLevelCol="7"/>
  <cols>
    <col min="8" max="8" width="12.125" customWidth="1"/>
  </cols>
  <sheetData>
    <row r="1" ht="22.5" spans="1:8">
      <c r="A1" s="1" t="s">
        <v>1925</v>
      </c>
      <c r="B1" s="1"/>
      <c r="C1" s="1"/>
      <c r="D1" s="1"/>
      <c r="E1" s="1"/>
      <c r="F1" s="1"/>
      <c r="G1" s="1"/>
      <c r="H1" s="1"/>
    </row>
    <row r="2" ht="15" spans="1:8">
      <c r="A2" s="2"/>
      <c r="B2" s="2"/>
      <c r="C2" s="2"/>
      <c r="D2" s="2"/>
      <c r="E2" s="2"/>
      <c r="F2" s="2"/>
      <c r="G2" s="2"/>
      <c r="H2" s="3" t="s">
        <v>35</v>
      </c>
    </row>
    <row r="3" spans="1:8">
      <c r="A3" s="4" t="s">
        <v>1221</v>
      </c>
      <c r="B3" s="4" t="s">
        <v>1926</v>
      </c>
      <c r="C3" s="4" t="s">
        <v>1927</v>
      </c>
      <c r="D3" s="4" t="s">
        <v>1928</v>
      </c>
      <c r="E3" s="4"/>
      <c r="F3" s="4" t="s">
        <v>1224</v>
      </c>
      <c r="G3" s="4"/>
      <c r="H3" s="4"/>
    </row>
    <row r="4" spans="1:8">
      <c r="A4" s="4"/>
      <c r="B4" s="4"/>
      <c r="C4" s="4"/>
      <c r="D4" s="4" t="s">
        <v>1929</v>
      </c>
      <c r="E4" s="4" t="s">
        <v>1223</v>
      </c>
      <c r="F4" s="4" t="s">
        <v>1930</v>
      </c>
      <c r="G4" s="4" t="s">
        <v>1931</v>
      </c>
      <c r="H4" s="4" t="s">
        <v>1932</v>
      </c>
    </row>
    <row r="5" spans="1:8">
      <c r="A5" s="4" t="s">
        <v>1347</v>
      </c>
      <c r="B5" s="4"/>
      <c r="C5" s="4">
        <f>SUM(C6:C35)</f>
        <v>12780</v>
      </c>
      <c r="D5" s="4"/>
      <c r="E5" s="4"/>
      <c r="F5" s="4"/>
      <c r="G5" s="4"/>
      <c r="H5" s="4"/>
    </row>
    <row r="6" spans="1:8">
      <c r="A6" s="5">
        <v>1</v>
      </c>
      <c r="B6" s="5" t="s">
        <v>1933</v>
      </c>
      <c r="C6" s="5">
        <v>273</v>
      </c>
      <c r="D6" s="6" t="s">
        <v>1934</v>
      </c>
      <c r="E6" s="7">
        <v>273</v>
      </c>
      <c r="F6" s="8">
        <v>1</v>
      </c>
      <c r="G6" s="9" t="s">
        <v>1935</v>
      </c>
      <c r="H6" s="9" t="s">
        <v>1935</v>
      </c>
    </row>
    <row r="7" ht="25.5" spans="1:8">
      <c r="A7" s="5">
        <v>2</v>
      </c>
      <c r="B7" s="5" t="s">
        <v>1933</v>
      </c>
      <c r="C7" s="5">
        <v>75</v>
      </c>
      <c r="D7" s="6" t="s">
        <v>1936</v>
      </c>
      <c r="E7" s="7">
        <v>75</v>
      </c>
      <c r="F7" s="8">
        <v>1</v>
      </c>
      <c r="G7" s="9" t="s">
        <v>1937</v>
      </c>
      <c r="H7" s="9" t="s">
        <v>1937</v>
      </c>
    </row>
    <row r="8" ht="25.5" spans="1:8">
      <c r="A8" s="5">
        <v>3</v>
      </c>
      <c r="B8" s="5" t="s">
        <v>1938</v>
      </c>
      <c r="C8" s="5">
        <v>4270</v>
      </c>
      <c r="D8" s="6" t="s">
        <v>1939</v>
      </c>
      <c r="E8" s="7">
        <v>1476.68</v>
      </c>
      <c r="F8" s="8">
        <v>1</v>
      </c>
      <c r="G8" s="9" t="s">
        <v>1940</v>
      </c>
      <c r="H8" s="9" t="s">
        <v>1940</v>
      </c>
    </row>
    <row r="9" ht="25.5" spans="1:8">
      <c r="A9" s="5"/>
      <c r="B9" s="5"/>
      <c r="C9" s="5"/>
      <c r="D9" s="6" t="s">
        <v>1941</v>
      </c>
      <c r="E9" s="7">
        <v>2022.85</v>
      </c>
      <c r="F9" s="8"/>
      <c r="G9" s="9"/>
      <c r="H9" s="9"/>
    </row>
    <row r="10" ht="25.5" spans="1:8">
      <c r="A10" s="5"/>
      <c r="B10" s="5"/>
      <c r="C10" s="5"/>
      <c r="D10" s="6" t="s">
        <v>1942</v>
      </c>
      <c r="E10" s="7">
        <v>32</v>
      </c>
      <c r="F10" s="8"/>
      <c r="G10" s="9"/>
      <c r="H10" s="9"/>
    </row>
    <row r="11" spans="1:8">
      <c r="A11" s="5"/>
      <c r="B11" s="5"/>
      <c r="C11" s="5"/>
      <c r="D11" s="6" t="s">
        <v>1943</v>
      </c>
      <c r="E11" s="7">
        <v>384.52</v>
      </c>
      <c r="F11" s="8"/>
      <c r="G11" s="9"/>
      <c r="H11" s="9"/>
    </row>
    <row r="12" spans="1:8">
      <c r="A12" s="5"/>
      <c r="B12" s="5"/>
      <c r="C12" s="5"/>
      <c r="D12" s="6" t="s">
        <v>1944</v>
      </c>
      <c r="E12" s="7">
        <v>211.2</v>
      </c>
      <c r="F12" s="8"/>
      <c r="G12" s="9"/>
      <c r="H12" s="9"/>
    </row>
    <row r="13" spans="1:8">
      <c r="A13" s="5"/>
      <c r="B13" s="5"/>
      <c r="C13" s="5"/>
      <c r="D13" s="6" t="s">
        <v>1945</v>
      </c>
      <c r="E13" s="7">
        <v>85.8</v>
      </c>
      <c r="F13" s="8"/>
      <c r="G13" s="9"/>
      <c r="H13" s="9"/>
    </row>
    <row r="14" spans="1:8">
      <c r="A14" s="5"/>
      <c r="B14" s="5"/>
      <c r="C14" s="5"/>
      <c r="D14" s="6" t="s">
        <v>1946</v>
      </c>
      <c r="E14" s="7">
        <v>14.25</v>
      </c>
      <c r="F14" s="8"/>
      <c r="G14" s="9"/>
      <c r="H14" s="9"/>
    </row>
    <row r="15" ht="25.5" spans="1:8">
      <c r="A15" s="5"/>
      <c r="B15" s="5"/>
      <c r="C15" s="5"/>
      <c r="D15" s="6" t="s">
        <v>1947</v>
      </c>
      <c r="E15" s="7">
        <v>42.7</v>
      </c>
      <c r="F15" s="8"/>
      <c r="G15" s="9"/>
      <c r="H15" s="9"/>
    </row>
    <row r="16" spans="1:8">
      <c r="A16" s="5">
        <v>4</v>
      </c>
      <c r="B16" s="5" t="s">
        <v>1938</v>
      </c>
      <c r="C16" s="5">
        <v>25</v>
      </c>
      <c r="D16" s="6" t="s">
        <v>1948</v>
      </c>
      <c r="E16" s="7">
        <v>25</v>
      </c>
      <c r="F16" s="8">
        <v>1</v>
      </c>
      <c r="G16" s="9" t="s">
        <v>1940</v>
      </c>
      <c r="H16" s="9" t="s">
        <v>1940</v>
      </c>
    </row>
    <row r="17" ht="25.5" spans="1:8">
      <c r="A17" s="5">
        <v>5</v>
      </c>
      <c r="B17" s="5" t="s">
        <v>1938</v>
      </c>
      <c r="C17" s="5">
        <v>536</v>
      </c>
      <c r="D17" s="6" t="s">
        <v>1939</v>
      </c>
      <c r="E17" s="7">
        <v>388.2</v>
      </c>
      <c r="F17" s="8">
        <v>1</v>
      </c>
      <c r="G17" s="9" t="s">
        <v>1949</v>
      </c>
      <c r="H17" s="9" t="s">
        <v>1949</v>
      </c>
    </row>
    <row r="18" spans="1:8">
      <c r="A18" s="5"/>
      <c r="B18" s="5"/>
      <c r="C18" s="5"/>
      <c r="D18" s="5" t="s">
        <v>1941</v>
      </c>
      <c r="E18" s="7">
        <v>14</v>
      </c>
      <c r="F18" s="8"/>
      <c r="G18" s="9"/>
      <c r="H18" s="9"/>
    </row>
    <row r="19" spans="1:8">
      <c r="A19" s="5"/>
      <c r="B19" s="5"/>
      <c r="C19" s="5"/>
      <c r="D19" s="5" t="s">
        <v>1944</v>
      </c>
      <c r="E19" s="7">
        <v>19</v>
      </c>
      <c r="F19" s="8"/>
      <c r="G19" s="9"/>
      <c r="H19" s="9"/>
    </row>
    <row r="20" spans="1:8">
      <c r="A20" s="5"/>
      <c r="B20" s="5"/>
      <c r="C20" s="5"/>
      <c r="D20" s="10" t="s">
        <v>1945</v>
      </c>
      <c r="E20" s="7">
        <v>109.8</v>
      </c>
      <c r="F20" s="8"/>
      <c r="G20" s="9"/>
      <c r="H20" s="9"/>
    </row>
    <row r="21" ht="25.5" spans="1:8">
      <c r="A21" s="5"/>
      <c r="B21" s="5"/>
      <c r="C21" s="5"/>
      <c r="D21" s="6" t="s">
        <v>1947</v>
      </c>
      <c r="E21" s="7">
        <v>5</v>
      </c>
      <c r="F21" s="8"/>
      <c r="G21" s="9"/>
      <c r="H21" s="9"/>
    </row>
    <row r="22" ht="25.5" spans="1:8">
      <c r="A22" s="5">
        <v>6</v>
      </c>
      <c r="B22" s="5" t="s">
        <v>1938</v>
      </c>
      <c r="C22" s="5">
        <v>275</v>
      </c>
      <c r="D22" s="6" t="s">
        <v>1941</v>
      </c>
      <c r="E22" s="7">
        <v>20</v>
      </c>
      <c r="F22" s="8">
        <v>1</v>
      </c>
      <c r="G22" s="9" t="s">
        <v>1950</v>
      </c>
      <c r="H22" s="9" t="s">
        <v>1950</v>
      </c>
    </row>
    <row r="23" ht="25.5" spans="1:8">
      <c r="A23" s="5"/>
      <c r="B23" s="5"/>
      <c r="C23" s="5"/>
      <c r="D23" s="10" t="s">
        <v>1936</v>
      </c>
      <c r="E23" s="7">
        <v>56</v>
      </c>
      <c r="F23" s="8"/>
      <c r="G23" s="9"/>
      <c r="H23" s="9"/>
    </row>
    <row r="24" ht="25.5" spans="1:8">
      <c r="A24" s="5"/>
      <c r="B24" s="5"/>
      <c r="C24" s="5"/>
      <c r="D24" s="10" t="s">
        <v>1951</v>
      </c>
      <c r="E24" s="7">
        <v>7</v>
      </c>
      <c r="F24" s="8"/>
      <c r="G24" s="9"/>
      <c r="H24" s="9"/>
    </row>
    <row r="25" spans="1:8">
      <c r="A25" s="5"/>
      <c r="B25" s="5"/>
      <c r="C25" s="5"/>
      <c r="D25" s="5" t="s">
        <v>1946</v>
      </c>
      <c r="E25" s="7">
        <v>190</v>
      </c>
      <c r="F25" s="8"/>
      <c r="G25" s="9"/>
      <c r="H25" s="9"/>
    </row>
    <row r="26" ht="25.5" spans="1:8">
      <c r="A26" s="5"/>
      <c r="B26" s="5"/>
      <c r="C26" s="5"/>
      <c r="D26" s="6" t="s">
        <v>1947</v>
      </c>
      <c r="E26" s="7">
        <v>2</v>
      </c>
      <c r="F26" s="8"/>
      <c r="G26" s="9"/>
      <c r="H26" s="9"/>
    </row>
    <row r="27" ht="25.5" spans="1:8">
      <c r="A27" s="5">
        <v>7</v>
      </c>
      <c r="B27" s="5" t="s">
        <v>1952</v>
      </c>
      <c r="C27" s="5">
        <v>815</v>
      </c>
      <c r="D27" s="6" t="s">
        <v>1941</v>
      </c>
      <c r="E27" s="7">
        <v>815</v>
      </c>
      <c r="F27" s="8">
        <v>1</v>
      </c>
      <c r="G27" s="9" t="s">
        <v>1953</v>
      </c>
      <c r="H27" s="9" t="s">
        <v>1953</v>
      </c>
    </row>
    <row r="28" ht="25.5" spans="1:8">
      <c r="A28" s="5">
        <v>8</v>
      </c>
      <c r="B28" s="5" t="s">
        <v>1952</v>
      </c>
      <c r="C28" s="5">
        <v>140</v>
      </c>
      <c r="D28" s="6" t="s">
        <v>1941</v>
      </c>
      <c r="E28" s="7">
        <v>132.9</v>
      </c>
      <c r="F28" s="8">
        <v>1</v>
      </c>
      <c r="G28" s="9" t="s">
        <v>1954</v>
      </c>
      <c r="H28" s="9" t="s">
        <v>1954</v>
      </c>
    </row>
    <row r="29" spans="1:8">
      <c r="A29" s="5"/>
      <c r="B29" s="5"/>
      <c r="C29" s="5"/>
      <c r="D29" s="6" t="s">
        <v>1945</v>
      </c>
      <c r="E29" s="7">
        <v>7.1</v>
      </c>
      <c r="F29" s="11"/>
      <c r="G29" s="5"/>
      <c r="H29" s="5"/>
    </row>
    <row r="30" ht="25.5" spans="1:8">
      <c r="A30" s="5">
        <v>9</v>
      </c>
      <c r="B30" s="5" t="s">
        <v>1955</v>
      </c>
      <c r="C30" s="5">
        <v>6371</v>
      </c>
      <c r="D30" s="6" t="s">
        <v>1947</v>
      </c>
      <c r="E30" s="7">
        <v>195</v>
      </c>
      <c r="F30" s="8">
        <v>1</v>
      </c>
      <c r="G30" s="9" t="s">
        <v>1956</v>
      </c>
      <c r="H30" s="9" t="s">
        <v>1956</v>
      </c>
    </row>
    <row r="31" spans="1:8">
      <c r="A31" s="5"/>
      <c r="B31" s="5"/>
      <c r="C31" s="5"/>
      <c r="D31" s="5" t="s">
        <v>1941</v>
      </c>
      <c r="E31" s="7">
        <v>265</v>
      </c>
      <c r="F31" s="8"/>
      <c r="G31" s="9"/>
      <c r="H31" s="9"/>
    </row>
    <row r="32" spans="1:8">
      <c r="A32" s="5"/>
      <c r="B32" s="5"/>
      <c r="C32" s="5"/>
      <c r="D32" s="5" t="s">
        <v>1957</v>
      </c>
      <c r="E32" s="7">
        <v>40</v>
      </c>
      <c r="F32" s="8"/>
      <c r="G32" s="9"/>
      <c r="H32" s="9"/>
    </row>
    <row r="33" ht="25.5" spans="1:8">
      <c r="A33" s="5"/>
      <c r="B33" s="5"/>
      <c r="C33" s="5"/>
      <c r="D33" s="6" t="s">
        <v>1958</v>
      </c>
      <c r="E33" s="7">
        <v>150</v>
      </c>
      <c r="F33" s="8"/>
      <c r="G33" s="9"/>
      <c r="H33" s="9"/>
    </row>
    <row r="34" spans="1:8">
      <c r="A34" s="5"/>
      <c r="B34" s="5"/>
      <c r="C34" s="5"/>
      <c r="D34" s="6" t="s">
        <v>1959</v>
      </c>
      <c r="E34" s="7">
        <v>4221</v>
      </c>
      <c r="F34" s="8"/>
      <c r="G34" s="9"/>
      <c r="H34" s="9"/>
    </row>
    <row r="35" ht="25.5" spans="1:8">
      <c r="A35" s="5"/>
      <c r="B35" s="5"/>
      <c r="C35" s="5"/>
      <c r="D35" s="6" t="s">
        <v>1941</v>
      </c>
      <c r="E35" s="7">
        <v>1500</v>
      </c>
      <c r="F35" s="8"/>
      <c r="G35" s="9"/>
      <c r="H35" s="9"/>
    </row>
  </sheetData>
  <mergeCells count="34">
    <mergeCell ref="A1:H1"/>
    <mergeCell ref="D3:E3"/>
    <mergeCell ref="F3:H3"/>
    <mergeCell ref="A5:B5"/>
    <mergeCell ref="A3:A4"/>
    <mergeCell ref="A8:A15"/>
    <mergeCell ref="A17:A21"/>
    <mergeCell ref="A22:A26"/>
    <mergeCell ref="A28:A29"/>
    <mergeCell ref="A30:A35"/>
    <mergeCell ref="B3:B4"/>
    <mergeCell ref="B8:B15"/>
    <mergeCell ref="B17:B21"/>
    <mergeCell ref="B22:B26"/>
    <mergeCell ref="B28:B29"/>
    <mergeCell ref="B30:B35"/>
    <mergeCell ref="C3:C4"/>
    <mergeCell ref="C8:C15"/>
    <mergeCell ref="C17:C21"/>
    <mergeCell ref="C22:C26"/>
    <mergeCell ref="C28:C29"/>
    <mergeCell ref="C30:C35"/>
    <mergeCell ref="F8:F15"/>
    <mergeCell ref="F17:F21"/>
    <mergeCell ref="F22:F26"/>
    <mergeCell ref="F30:F35"/>
    <mergeCell ref="G8:G15"/>
    <mergeCell ref="G17:G21"/>
    <mergeCell ref="G22:G26"/>
    <mergeCell ref="G30:G35"/>
    <mergeCell ref="H8:H15"/>
    <mergeCell ref="H17:H21"/>
    <mergeCell ref="H22:H26"/>
    <mergeCell ref="H30:H35"/>
  </mergeCell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22"/>
  <sheetViews>
    <sheetView zoomScale="70" zoomScaleNormal="70" workbookViewId="0">
      <selection activeCell="A2" sqref="A2:D2"/>
    </sheetView>
  </sheetViews>
  <sheetFormatPr defaultColWidth="9" defaultRowHeight="14.25" outlineLevelCol="3"/>
  <cols>
    <col min="1" max="1" width="39" style="415" customWidth="1"/>
    <col min="2" max="2" width="15.1083333333333" style="416" customWidth="1"/>
    <col min="3" max="3" width="34.775" style="415" customWidth="1"/>
    <col min="4" max="4" width="15" style="416" customWidth="1"/>
    <col min="5" max="16384" width="9" style="415"/>
  </cols>
  <sheetData>
    <row r="1" s="89" customFormat="1" ht="27" customHeight="1" spans="1:3">
      <c r="A1" s="417" t="s">
        <v>94</v>
      </c>
      <c r="B1" s="91"/>
      <c r="C1" s="91"/>
    </row>
    <row r="2" ht="39" customHeight="1" spans="1:4">
      <c r="A2" s="418" t="s">
        <v>95</v>
      </c>
      <c r="B2" s="418"/>
      <c r="C2" s="418"/>
      <c r="D2" s="418"/>
    </row>
    <row r="3" ht="28.8" customHeight="1" spans="1:4">
      <c r="A3" s="419"/>
      <c r="B3" s="420"/>
      <c r="C3" s="419"/>
      <c r="D3" s="421" t="s">
        <v>35</v>
      </c>
    </row>
    <row r="4" s="89" customFormat="1" ht="39" customHeight="1" spans="1:4">
      <c r="A4" s="422" t="s">
        <v>96</v>
      </c>
      <c r="B4" s="423" t="s">
        <v>37</v>
      </c>
      <c r="C4" s="424" t="s">
        <v>97</v>
      </c>
      <c r="D4" s="424" t="s">
        <v>37</v>
      </c>
    </row>
    <row r="5" s="90" customFormat="1" ht="45" customHeight="1" spans="1:4">
      <c r="A5" s="425" t="s">
        <v>98</v>
      </c>
      <c r="B5" s="426"/>
      <c r="C5" s="427" t="s">
        <v>99</v>
      </c>
      <c r="D5" s="426"/>
    </row>
    <row r="6" s="89" customFormat="1" ht="45" customHeight="1" spans="1:4">
      <c r="A6" s="425" t="s">
        <v>100</v>
      </c>
      <c r="B6" s="426"/>
      <c r="C6" s="427" t="s">
        <v>101</v>
      </c>
      <c r="D6" s="426"/>
    </row>
    <row r="7" s="89" customFormat="1" ht="45" customHeight="1" spans="1:4">
      <c r="A7" s="425" t="s">
        <v>102</v>
      </c>
      <c r="B7" s="426"/>
      <c r="C7" s="427" t="s">
        <v>103</v>
      </c>
      <c r="D7" s="426"/>
    </row>
    <row r="8" s="89" customFormat="1" ht="45" customHeight="1" spans="1:4">
      <c r="A8" s="428" t="s">
        <v>104</v>
      </c>
      <c r="B8" s="429"/>
      <c r="C8" s="430" t="s">
        <v>105</v>
      </c>
      <c r="D8" s="429"/>
    </row>
    <row r="9" s="89" customFormat="1" ht="45" customHeight="1" spans="1:4">
      <c r="A9" s="428" t="s">
        <v>106</v>
      </c>
      <c r="B9" s="429"/>
      <c r="C9" s="430" t="s">
        <v>107</v>
      </c>
      <c r="D9" s="429"/>
    </row>
    <row r="10" s="89" customFormat="1" ht="45" customHeight="1" spans="1:4">
      <c r="A10" s="428" t="s">
        <v>108</v>
      </c>
      <c r="B10" s="429"/>
      <c r="C10" s="431" t="s">
        <v>109</v>
      </c>
      <c r="D10" s="429"/>
    </row>
    <row r="11" ht="45" customHeight="1" spans="1:4">
      <c r="A11" s="425" t="s">
        <v>110</v>
      </c>
      <c r="B11" s="426"/>
      <c r="C11" s="427" t="s">
        <v>111</v>
      </c>
      <c r="D11" s="426"/>
    </row>
    <row r="12" ht="45" customHeight="1" spans="1:4">
      <c r="A12" s="425" t="s">
        <v>112</v>
      </c>
      <c r="B12" s="426"/>
      <c r="C12" s="427" t="s">
        <v>113</v>
      </c>
      <c r="D12" s="426"/>
    </row>
    <row r="13" ht="45" customHeight="1" spans="1:4">
      <c r="A13" s="425" t="s">
        <v>114</v>
      </c>
      <c r="B13" s="426"/>
      <c r="C13" s="427" t="s">
        <v>115</v>
      </c>
      <c r="D13" s="432"/>
    </row>
    <row r="14" ht="45" customHeight="1" spans="1:4">
      <c r="A14" s="425" t="s">
        <v>116</v>
      </c>
      <c r="B14" s="426"/>
      <c r="C14" s="368" t="s">
        <v>117</v>
      </c>
      <c r="D14" s="426"/>
    </row>
    <row r="15" ht="45" customHeight="1" spans="1:4">
      <c r="A15" s="425" t="s">
        <v>118</v>
      </c>
      <c r="B15" s="426"/>
      <c r="C15" s="370" t="s">
        <v>119</v>
      </c>
      <c r="D15" s="426"/>
    </row>
    <row r="16" ht="45" customHeight="1" spans="1:4">
      <c r="A16" s="433" t="s">
        <v>120</v>
      </c>
      <c r="B16" s="426"/>
      <c r="C16" s="371" t="s">
        <v>121</v>
      </c>
      <c r="D16" s="426"/>
    </row>
    <row r="17" ht="45" customHeight="1" spans="1:4">
      <c r="A17" s="369" t="s">
        <v>122</v>
      </c>
      <c r="B17" s="429"/>
      <c r="C17" s="370" t="s">
        <v>123</v>
      </c>
      <c r="D17" s="426"/>
    </row>
    <row r="18" ht="45" customHeight="1" spans="1:4">
      <c r="A18" s="369" t="s">
        <v>124</v>
      </c>
      <c r="B18" s="434"/>
      <c r="C18" s="435"/>
      <c r="D18" s="426"/>
    </row>
    <row r="19" ht="45" customHeight="1" spans="1:4">
      <c r="A19" s="369" t="s">
        <v>125</v>
      </c>
      <c r="B19" s="429"/>
      <c r="C19" s="427"/>
      <c r="D19" s="426"/>
    </row>
    <row r="20" ht="45" customHeight="1" spans="1:4">
      <c r="A20" s="369" t="s">
        <v>126</v>
      </c>
      <c r="B20" s="426"/>
      <c r="C20" s="427"/>
      <c r="D20" s="426"/>
    </row>
    <row r="21" ht="45" customHeight="1" spans="1:4">
      <c r="A21" s="436" t="s">
        <v>127</v>
      </c>
      <c r="B21" s="426"/>
      <c r="C21" s="437" t="s">
        <v>128</v>
      </c>
      <c r="D21" s="426"/>
    </row>
    <row r="22" spans="4:4">
      <c r="D22" s="438"/>
    </row>
  </sheetData>
  <mergeCells count="1">
    <mergeCell ref="A2:D2"/>
  </mergeCells>
  <printOptions horizontalCentered="1"/>
  <pageMargins left="0.55" right="0.55" top="0.275" bottom="0.393055555555556" header="0.590277777777778" footer="0.15625"/>
  <pageSetup paperSize="9" scale="88" firstPageNumber="135" orientation="portrait"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C35"/>
  <sheetViews>
    <sheetView zoomScale="85" zoomScaleNormal="85" workbookViewId="0">
      <selection activeCell="A2" sqref="A2:B2"/>
    </sheetView>
  </sheetViews>
  <sheetFormatPr defaultColWidth="25.775" defaultRowHeight="14.25" outlineLevelCol="2"/>
  <cols>
    <col min="1" max="1" width="58.3333333333333" style="397" customWidth="1"/>
    <col min="2" max="2" width="35.775" style="397" customWidth="1"/>
    <col min="3" max="16384" width="25.775" style="397"/>
  </cols>
  <sheetData>
    <row r="1" s="145" customFormat="1" ht="24.6" customHeight="1" spans="1:2">
      <c r="A1" s="235" t="s">
        <v>129</v>
      </c>
      <c r="B1" s="236"/>
    </row>
    <row r="2" ht="25.5" spans="1:2">
      <c r="A2" s="398" t="s">
        <v>130</v>
      </c>
      <c r="B2" s="398"/>
    </row>
    <row r="3" ht="25.5" spans="1:2">
      <c r="A3" s="398"/>
      <c r="B3" s="398"/>
    </row>
    <row r="4" ht="20.4" customHeight="1" spans="2:2">
      <c r="B4" s="399" t="s">
        <v>35</v>
      </c>
    </row>
    <row r="5" s="394" customFormat="1" ht="26.4" customHeight="1" spans="1:2">
      <c r="A5" s="400" t="s">
        <v>131</v>
      </c>
      <c r="B5" s="401" t="s">
        <v>37</v>
      </c>
    </row>
    <row r="6" s="395" customFormat="1" ht="26.4" customHeight="1" spans="1:2">
      <c r="A6" s="402" t="s">
        <v>38</v>
      </c>
      <c r="B6" s="403">
        <f>SUM(B7:B22)</f>
        <v>34066</v>
      </c>
    </row>
    <row r="7" s="395" customFormat="1" ht="26.4" customHeight="1" spans="1:2">
      <c r="A7" s="404" t="s">
        <v>132</v>
      </c>
      <c r="B7" s="405">
        <v>11057</v>
      </c>
    </row>
    <row r="8" s="395" customFormat="1" ht="26.4" customHeight="1" spans="1:2">
      <c r="A8" s="404" t="s">
        <v>133</v>
      </c>
      <c r="B8" s="405"/>
    </row>
    <row r="9" s="395" customFormat="1" ht="26.4" customHeight="1" spans="1:2">
      <c r="A9" s="404" t="s">
        <v>41</v>
      </c>
      <c r="B9" s="405">
        <v>4664</v>
      </c>
    </row>
    <row r="10" s="395" customFormat="1" ht="26.4" customHeight="1" spans="1:2">
      <c r="A10" s="404" t="s">
        <v>42</v>
      </c>
      <c r="B10" s="405"/>
    </row>
    <row r="11" s="395" customFormat="1" ht="26.4" customHeight="1" spans="1:2">
      <c r="A11" s="404" t="s">
        <v>43</v>
      </c>
      <c r="B11" s="405">
        <v>800</v>
      </c>
    </row>
    <row r="12" s="395" customFormat="1" ht="26.4" customHeight="1" spans="1:2">
      <c r="A12" s="404" t="s">
        <v>44</v>
      </c>
      <c r="B12" s="405">
        <v>1560</v>
      </c>
    </row>
    <row r="13" s="395" customFormat="1" ht="26.4" customHeight="1" spans="1:2">
      <c r="A13" s="404" t="s">
        <v>45</v>
      </c>
      <c r="B13" s="405">
        <v>1900</v>
      </c>
    </row>
    <row r="14" s="395" customFormat="1" ht="26.4" customHeight="1" spans="1:2">
      <c r="A14" s="404" t="s">
        <v>46</v>
      </c>
      <c r="B14" s="405">
        <v>325</v>
      </c>
    </row>
    <row r="15" s="395" customFormat="1" ht="26.4" customHeight="1" spans="1:2">
      <c r="A15" s="404" t="s">
        <v>47</v>
      </c>
      <c r="B15" s="405">
        <v>400</v>
      </c>
    </row>
    <row r="16" s="395" customFormat="1" ht="26.4" customHeight="1" spans="1:2">
      <c r="A16" s="404" t="s">
        <v>48</v>
      </c>
      <c r="B16" s="405">
        <v>1300</v>
      </c>
    </row>
    <row r="17" s="395" customFormat="1" ht="26.4" customHeight="1" spans="1:2">
      <c r="A17" s="404" t="s">
        <v>49</v>
      </c>
      <c r="B17" s="405">
        <v>1800</v>
      </c>
    </row>
    <row r="18" s="395" customFormat="1" ht="26.4" customHeight="1" spans="1:2">
      <c r="A18" s="404" t="s">
        <v>50</v>
      </c>
      <c r="B18" s="405">
        <v>800</v>
      </c>
    </row>
    <row r="19" s="395" customFormat="1" ht="26.4" customHeight="1" spans="1:2">
      <c r="A19" s="404" t="s">
        <v>51</v>
      </c>
      <c r="B19" s="405">
        <v>5000</v>
      </c>
    </row>
    <row r="20" s="395" customFormat="1" ht="26.4" customHeight="1" spans="1:2">
      <c r="A20" s="404" t="s">
        <v>52</v>
      </c>
      <c r="B20" s="405">
        <v>3800</v>
      </c>
    </row>
    <row r="21" s="395" customFormat="1" ht="26.4" customHeight="1" spans="1:2">
      <c r="A21" s="404" t="s">
        <v>134</v>
      </c>
      <c r="B21" s="405">
        <v>660</v>
      </c>
    </row>
    <row r="22" s="395" customFormat="1" ht="26.4" customHeight="1" spans="1:2">
      <c r="A22" s="404" t="s">
        <v>54</v>
      </c>
      <c r="B22" s="405"/>
    </row>
    <row r="23" s="395" customFormat="1" ht="26.4" customHeight="1" spans="1:2">
      <c r="A23" s="406" t="s">
        <v>55</v>
      </c>
      <c r="B23" s="403">
        <f>SUM(B24:B31)</f>
        <v>22710</v>
      </c>
    </row>
    <row r="24" s="395" customFormat="1" ht="26.4" customHeight="1" spans="1:2">
      <c r="A24" s="404" t="s">
        <v>56</v>
      </c>
      <c r="B24" s="405">
        <v>1860</v>
      </c>
    </row>
    <row r="25" s="395" customFormat="1" ht="26.4" customHeight="1" spans="1:2">
      <c r="A25" s="404" t="s">
        <v>57</v>
      </c>
      <c r="B25" s="405">
        <v>115</v>
      </c>
    </row>
    <row r="26" s="395" customFormat="1" ht="26.4" customHeight="1" spans="1:2">
      <c r="A26" s="404" t="s">
        <v>58</v>
      </c>
      <c r="B26" s="405">
        <v>2290</v>
      </c>
    </row>
    <row r="27" s="395" customFormat="1" ht="26.4" customHeight="1" spans="1:2">
      <c r="A27" s="404" t="s">
        <v>59</v>
      </c>
      <c r="B27" s="405"/>
    </row>
    <row r="28" s="395" customFormat="1" ht="26.4" customHeight="1" spans="1:2">
      <c r="A28" s="407" t="s">
        <v>60</v>
      </c>
      <c r="B28" s="405">
        <v>18042</v>
      </c>
    </row>
    <row r="29" s="395" customFormat="1" ht="26.4" customHeight="1" spans="1:2">
      <c r="A29" s="408" t="s">
        <v>135</v>
      </c>
      <c r="B29" s="405"/>
    </row>
    <row r="30" s="395" customFormat="1" ht="26.4" customHeight="1" spans="1:2">
      <c r="A30" s="409" t="s">
        <v>136</v>
      </c>
      <c r="B30" s="405"/>
    </row>
    <row r="31" s="395" customFormat="1" ht="26.4" customHeight="1" spans="1:2">
      <c r="A31" s="404" t="s">
        <v>137</v>
      </c>
      <c r="B31" s="405">
        <v>403</v>
      </c>
    </row>
    <row r="32" s="394" customFormat="1" ht="26.4" customHeight="1" spans="1:3">
      <c r="A32" s="410" t="s">
        <v>63</v>
      </c>
      <c r="B32" s="403">
        <f>B23+B6</f>
        <v>56776</v>
      </c>
      <c r="C32" s="411"/>
    </row>
    <row r="33" s="396" customFormat="1" ht="22.8" customHeight="1" spans="1:3">
      <c r="A33" s="412"/>
      <c r="B33" s="412"/>
      <c r="C33" s="413"/>
    </row>
    <row r="34" ht="22.8" customHeight="1"/>
    <row r="35" ht="22.8" customHeight="1" spans="2:2">
      <c r="B35" s="414"/>
    </row>
  </sheetData>
  <mergeCells count="2">
    <mergeCell ref="A2:B2"/>
    <mergeCell ref="A33:C33"/>
  </mergeCells>
  <printOptions horizontalCentered="1"/>
  <pageMargins left="0.55" right="0.55" top="0.275" bottom="0.393055555555556" header="0.590277777777778" footer="0.15625"/>
  <pageSetup paperSize="9" scale="98" firstPageNumber="135" orientation="portrait"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1380"/>
  <sheetViews>
    <sheetView zoomScale="70" zoomScaleNormal="70" workbookViewId="0">
      <selection activeCell="J20" sqref="J20"/>
    </sheetView>
  </sheetViews>
  <sheetFormatPr defaultColWidth="9" defaultRowHeight="14.25" outlineLevelCol="5"/>
  <cols>
    <col min="1" max="1" width="11.25" style="59" customWidth="1"/>
    <col min="2" max="2" width="38.575" style="59" customWidth="1"/>
    <col min="3" max="3" width="10.375" style="216" customWidth="1"/>
    <col min="4" max="4" width="10.375" style="374" customWidth="1"/>
    <col min="5" max="5" width="10.375" style="216" customWidth="1"/>
    <col min="6" max="6" width="8.875" style="216" hidden="1" customWidth="1"/>
    <col min="7" max="16384" width="9" style="59"/>
  </cols>
  <sheetData>
    <row r="1" ht="31" customHeight="1" spans="1:1">
      <c r="A1" s="59" t="s">
        <v>138</v>
      </c>
    </row>
    <row r="2" s="59" customFormat="1" ht="44.1" customHeight="1" spans="1:6">
      <c r="A2" s="375" t="s">
        <v>139</v>
      </c>
      <c r="B2" s="376"/>
      <c r="C2" s="376"/>
      <c r="D2" s="377"/>
      <c r="E2" s="376"/>
      <c r="F2" s="376"/>
    </row>
    <row r="3" s="59" customFormat="1" spans="1:6">
      <c r="A3" s="378"/>
      <c r="B3" s="378"/>
      <c r="C3" s="342"/>
      <c r="D3" s="379" t="s">
        <v>35</v>
      </c>
      <c r="E3" s="379"/>
      <c r="F3" s="380" t="s">
        <v>35</v>
      </c>
    </row>
    <row r="4" s="59" customFormat="1" ht="39.95" customHeight="1" spans="1:6">
      <c r="A4" s="381" t="s">
        <v>140</v>
      </c>
      <c r="B4" s="381" t="s">
        <v>36</v>
      </c>
      <c r="C4" s="382" t="s">
        <v>141</v>
      </c>
      <c r="D4" s="383" t="s">
        <v>142</v>
      </c>
      <c r="E4" s="382" t="s">
        <v>143</v>
      </c>
      <c r="F4" s="382" t="s">
        <v>144</v>
      </c>
    </row>
    <row r="5" s="59" customFormat="1" spans="1:6">
      <c r="A5" s="384"/>
      <c r="B5" s="385" t="s">
        <v>93</v>
      </c>
      <c r="C5" s="386">
        <f>SUM(C6,C252,C291,C310,C399,C454,C510,C566,C685,C756,C834,C857,C982,C1046,C1112,C1132,C1161,C1171,C1236,C1254,C1307,C1364,C1365,C1369,C1377)</f>
        <v>175150</v>
      </c>
      <c r="D5" s="386">
        <f>SUM(D6,D252,D291,D310,D399,D454,D510,D566,D685,D756,D834,D857,D982,D1046,D1112,D1132,D1161,D1171,D1236,D1254,D1307,D1364,D1365,D1369,D1377)</f>
        <v>221836</v>
      </c>
      <c r="E5" s="386">
        <f>SUM(E6,E252,E291,E310,E399,E454,E510,E566,E685,E756,E834,E857,E982,E1046,E1112,E1132,E1161,E1171,E1236,E1254,E1307,E1364,E1365,E1369,E1377)</f>
        <v>177408</v>
      </c>
      <c r="F5" s="224"/>
    </row>
    <row r="6" s="59" customFormat="1" ht="18.95" customHeight="1" spans="1:6">
      <c r="A6" s="385">
        <v>201</v>
      </c>
      <c r="B6" s="385" t="s">
        <v>69</v>
      </c>
      <c r="C6" s="386">
        <f>SUM(C7,C19,C28,C39,C51,C62,C73,C85,C94,C107,C117,C126,C137,C151,C158,C166,C172,C179,C186,C193,C200,C206,C214,C220,C226,C232,C249)</f>
        <v>18461</v>
      </c>
      <c r="D6" s="386">
        <f>SUM(D7,D19,D28,D39,D51,D62,D73,D85,D94,D107,D117,D126,D137,D151,D158,D166,D172,D179,D186,D193,D200,D206,D214,D220,D226,D232,D249)</f>
        <v>15053</v>
      </c>
      <c r="E6" s="386">
        <f>SUM(E7,E19,E28,E39,E51,E62,E73,E85,E94,E107,E117,E126,E137,E151,E158,E166,E172,E179,E186,E193,E200,E206,E214,E220,E226,E232,E249)</f>
        <v>23275</v>
      </c>
      <c r="F6" s="387">
        <f t="shared" ref="F6:F9" si="0">(E6-C6)/C6*100</f>
        <v>26.0765939006554</v>
      </c>
    </row>
    <row r="7" s="340" customFormat="1" ht="18.95" customHeight="1" spans="1:6">
      <c r="A7" s="388">
        <v>20101</v>
      </c>
      <c r="B7" s="388" t="s">
        <v>145</v>
      </c>
      <c r="C7" s="389">
        <f>SUM(C8:C18)</f>
        <v>722</v>
      </c>
      <c r="D7" s="389">
        <f>SUM(D8:D18)</f>
        <v>587</v>
      </c>
      <c r="E7" s="389">
        <f>SUM(E8:E18)</f>
        <v>520</v>
      </c>
      <c r="F7" s="387">
        <f t="shared" si="0"/>
        <v>-27.9778393351801</v>
      </c>
    </row>
    <row r="8" s="59" customFormat="1" ht="18.95" customHeight="1" spans="1:6">
      <c r="A8" s="388">
        <v>2010101</v>
      </c>
      <c r="B8" s="388" t="s">
        <v>146</v>
      </c>
      <c r="C8" s="390">
        <v>619</v>
      </c>
      <c r="D8" s="390">
        <v>483</v>
      </c>
      <c r="E8" s="390">
        <v>329</v>
      </c>
      <c r="F8" s="387">
        <f t="shared" si="0"/>
        <v>-46.8497576736672</v>
      </c>
    </row>
    <row r="9" s="59" customFormat="1" ht="18.95" customHeight="1" spans="1:6">
      <c r="A9" s="388">
        <v>2010102</v>
      </c>
      <c r="B9" s="388" t="s">
        <v>147</v>
      </c>
      <c r="C9" s="390"/>
      <c r="D9" s="390"/>
      <c r="E9" s="390">
        <v>12</v>
      </c>
      <c r="F9" s="387" t="e">
        <f t="shared" si="0"/>
        <v>#DIV/0!</v>
      </c>
    </row>
    <row r="10" s="59" customFormat="1" ht="18.95" customHeight="1" spans="1:6">
      <c r="A10" s="388">
        <v>2010103</v>
      </c>
      <c r="B10" s="388" t="s">
        <v>148</v>
      </c>
      <c r="C10" s="390"/>
      <c r="D10" s="390"/>
      <c r="E10" s="390"/>
      <c r="F10" s="387"/>
    </row>
    <row r="11" s="59" customFormat="1" ht="18.95" customHeight="1" spans="1:6">
      <c r="A11" s="388">
        <v>2010104</v>
      </c>
      <c r="B11" s="388" t="s">
        <v>149</v>
      </c>
      <c r="C11" s="390">
        <v>52</v>
      </c>
      <c r="D11" s="390">
        <v>52</v>
      </c>
      <c r="E11" s="390">
        <v>52</v>
      </c>
      <c r="F11" s="387"/>
    </row>
    <row r="12" s="59" customFormat="1" ht="18.95" customHeight="1" spans="1:6">
      <c r="A12" s="388">
        <v>2010105</v>
      </c>
      <c r="B12" s="388" t="s">
        <v>150</v>
      </c>
      <c r="C12" s="390"/>
      <c r="D12" s="390"/>
      <c r="E12" s="390"/>
      <c r="F12" s="387" t="e">
        <f t="shared" ref="F12:F17" si="1">(E12-C12)/C12*100</f>
        <v>#DIV/0!</v>
      </c>
    </row>
    <row r="13" s="59" customFormat="1" ht="18.95" customHeight="1" spans="1:6">
      <c r="A13" s="388">
        <v>2010106</v>
      </c>
      <c r="B13" s="388" t="s">
        <v>151</v>
      </c>
      <c r="C13" s="390"/>
      <c r="D13" s="390"/>
      <c r="E13" s="390">
        <v>30</v>
      </c>
      <c r="F13" s="387" t="e">
        <f t="shared" si="1"/>
        <v>#DIV/0!</v>
      </c>
    </row>
    <row r="14" s="59" customFormat="1" ht="18.95" customHeight="1" spans="1:6">
      <c r="A14" s="388">
        <v>2010107</v>
      </c>
      <c r="B14" s="388" t="s">
        <v>152</v>
      </c>
      <c r="C14" s="390"/>
      <c r="D14" s="390"/>
      <c r="E14" s="390">
        <v>15</v>
      </c>
      <c r="F14" s="387"/>
    </row>
    <row r="15" s="59" customFormat="1" ht="18.95" customHeight="1" spans="1:6">
      <c r="A15" s="388">
        <v>2010108</v>
      </c>
      <c r="B15" s="388" t="s">
        <v>153</v>
      </c>
      <c r="C15" s="390"/>
      <c r="D15" s="390"/>
      <c r="E15" s="390">
        <v>30</v>
      </c>
      <c r="F15" s="387" t="e">
        <f t="shared" si="1"/>
        <v>#DIV/0!</v>
      </c>
    </row>
    <row r="16" s="59" customFormat="1" ht="18.95" customHeight="1" spans="1:6">
      <c r="A16" s="388">
        <v>2010109</v>
      </c>
      <c r="B16" s="388" t="s">
        <v>154</v>
      </c>
      <c r="C16" s="390"/>
      <c r="D16" s="390"/>
      <c r="E16" s="390"/>
      <c r="F16" s="387" t="e">
        <f t="shared" si="1"/>
        <v>#DIV/0!</v>
      </c>
    </row>
    <row r="17" s="59" customFormat="1" ht="18.95" customHeight="1" spans="1:6">
      <c r="A17" s="388">
        <v>2010150</v>
      </c>
      <c r="B17" s="388" t="s">
        <v>155</v>
      </c>
      <c r="C17" s="390">
        <v>51</v>
      </c>
      <c r="D17" s="390">
        <v>52</v>
      </c>
      <c r="E17" s="390">
        <v>52</v>
      </c>
      <c r="F17" s="387">
        <f t="shared" si="1"/>
        <v>1.96078431372549</v>
      </c>
    </row>
    <row r="18" s="59" customFormat="1" ht="18.95" customHeight="1" spans="1:6">
      <c r="A18" s="388">
        <v>2010199</v>
      </c>
      <c r="B18" s="388" t="s">
        <v>156</v>
      </c>
      <c r="C18" s="390"/>
      <c r="D18" s="390"/>
      <c r="E18" s="390"/>
      <c r="F18" s="387"/>
    </row>
    <row r="19" s="340" customFormat="1" ht="18.95" customHeight="1" spans="1:6">
      <c r="A19" s="388">
        <v>20102</v>
      </c>
      <c r="B19" s="388" t="s">
        <v>157</v>
      </c>
      <c r="C19" s="389">
        <f>SUM(C20:C27)</f>
        <v>732</v>
      </c>
      <c r="D19" s="389">
        <f>SUM(D20:D27)</f>
        <v>591</v>
      </c>
      <c r="E19" s="389">
        <f>SUM(E20:E27)</f>
        <v>536</v>
      </c>
      <c r="F19" s="387">
        <f t="shared" ref="F19:F23" si="2">(E19-C19)/C19*100</f>
        <v>-26.775956284153</v>
      </c>
    </row>
    <row r="20" s="59" customFormat="1" ht="18.95" customHeight="1" spans="1:6">
      <c r="A20" s="388">
        <v>2010201</v>
      </c>
      <c r="B20" s="388" t="s">
        <v>146</v>
      </c>
      <c r="C20" s="390">
        <v>639</v>
      </c>
      <c r="D20" s="390">
        <v>493</v>
      </c>
      <c r="E20" s="390">
        <v>442</v>
      </c>
      <c r="F20" s="387">
        <f t="shared" si="2"/>
        <v>-30.829420970266</v>
      </c>
    </row>
    <row r="21" s="59" customFormat="1" ht="18.95" customHeight="1" spans="1:6">
      <c r="A21" s="388">
        <v>2010202</v>
      </c>
      <c r="B21" s="388" t="s">
        <v>147</v>
      </c>
      <c r="C21" s="390"/>
      <c r="D21" s="390"/>
      <c r="E21" s="390"/>
      <c r="F21" s="387" t="e">
        <f t="shared" si="2"/>
        <v>#DIV/0!</v>
      </c>
    </row>
    <row r="22" s="59" customFormat="1" ht="18.95" customHeight="1" spans="1:6">
      <c r="A22" s="388">
        <v>2010203</v>
      </c>
      <c r="B22" s="388" t="s">
        <v>148</v>
      </c>
      <c r="C22" s="390"/>
      <c r="D22" s="390"/>
      <c r="E22" s="390"/>
      <c r="F22" s="387" t="e">
        <f t="shared" si="2"/>
        <v>#DIV/0!</v>
      </c>
    </row>
    <row r="23" s="59" customFormat="1" ht="18.95" customHeight="1" spans="1:6">
      <c r="A23" s="388">
        <v>2010204</v>
      </c>
      <c r="B23" s="388" t="s">
        <v>158</v>
      </c>
      <c r="C23" s="390">
        <v>48</v>
      </c>
      <c r="D23" s="390">
        <v>48</v>
      </c>
      <c r="E23" s="390">
        <v>48</v>
      </c>
      <c r="F23" s="387">
        <f t="shared" si="2"/>
        <v>0</v>
      </c>
    </row>
    <row r="24" s="59" customFormat="1" ht="18.95" customHeight="1" spans="1:6">
      <c r="A24" s="388">
        <v>2010205</v>
      </c>
      <c r="B24" s="388" t="s">
        <v>159</v>
      </c>
      <c r="C24" s="390"/>
      <c r="D24" s="390"/>
      <c r="E24" s="390"/>
      <c r="F24" s="387"/>
    </row>
    <row r="25" s="59" customFormat="1" ht="18.95" customHeight="1" spans="1:6">
      <c r="A25" s="388">
        <v>2010206</v>
      </c>
      <c r="B25" s="388" t="s">
        <v>160</v>
      </c>
      <c r="C25" s="390"/>
      <c r="D25" s="390"/>
      <c r="E25" s="390"/>
      <c r="F25" s="387" t="e">
        <f t="shared" ref="F25:F33" si="3">(E25-C25)/C25*100</f>
        <v>#DIV/0!</v>
      </c>
    </row>
    <row r="26" s="59" customFormat="1" ht="18.95" customHeight="1" spans="1:6">
      <c r="A26" s="388">
        <v>2010250</v>
      </c>
      <c r="B26" s="388" t="s">
        <v>155</v>
      </c>
      <c r="C26" s="390">
        <v>45</v>
      </c>
      <c r="D26" s="390">
        <v>46</v>
      </c>
      <c r="E26" s="390">
        <v>46</v>
      </c>
      <c r="F26" s="387">
        <f t="shared" si="3"/>
        <v>2.22222222222222</v>
      </c>
    </row>
    <row r="27" s="59" customFormat="1" ht="18.95" customHeight="1" spans="1:6">
      <c r="A27" s="388">
        <v>2010299</v>
      </c>
      <c r="B27" s="388" t="s">
        <v>161</v>
      </c>
      <c r="C27" s="390"/>
      <c r="D27" s="390">
        <v>4</v>
      </c>
      <c r="E27" s="390"/>
      <c r="F27" s="387" t="e">
        <f t="shared" si="3"/>
        <v>#DIV/0!</v>
      </c>
    </row>
    <row r="28" s="340" customFormat="1" ht="18.95" customHeight="1" spans="1:6">
      <c r="A28" s="391">
        <v>20103</v>
      </c>
      <c r="B28" s="388" t="s">
        <v>162</v>
      </c>
      <c r="C28" s="389">
        <f>SUM(C29:C38)</f>
        <v>9196</v>
      </c>
      <c r="D28" s="389">
        <f>SUM(D29:D38)</f>
        <v>6452</v>
      </c>
      <c r="E28" s="389">
        <f>SUM(E29:E38)</f>
        <v>13480</v>
      </c>
      <c r="F28" s="387">
        <f t="shared" si="3"/>
        <v>46.5854719443236</v>
      </c>
    </row>
    <row r="29" s="59" customFormat="1" ht="18.95" customHeight="1" spans="1:6">
      <c r="A29" s="388">
        <v>2010301</v>
      </c>
      <c r="B29" s="388" t="s">
        <v>146</v>
      </c>
      <c r="C29" s="390">
        <v>5583</v>
      </c>
      <c r="D29" s="390">
        <v>4803</v>
      </c>
      <c r="E29" s="390">
        <v>3466</v>
      </c>
      <c r="F29" s="387">
        <f t="shared" si="3"/>
        <v>-37.918681712341</v>
      </c>
    </row>
    <row r="30" s="59" customFormat="1" ht="18.95" customHeight="1" spans="1:6">
      <c r="A30" s="388">
        <v>2010302</v>
      </c>
      <c r="B30" s="388" t="s">
        <v>147</v>
      </c>
      <c r="C30" s="390">
        <v>488</v>
      </c>
      <c r="D30" s="390">
        <v>488</v>
      </c>
      <c r="E30" s="390">
        <v>414</v>
      </c>
      <c r="F30" s="387">
        <f t="shared" si="3"/>
        <v>-15.1639344262295</v>
      </c>
    </row>
    <row r="31" s="59" customFormat="1" ht="18.95" customHeight="1" spans="1:6">
      <c r="A31" s="388">
        <v>2010303</v>
      </c>
      <c r="B31" s="388" t="s">
        <v>148</v>
      </c>
      <c r="C31" s="390"/>
      <c r="D31" s="390"/>
      <c r="E31" s="390"/>
      <c r="F31" s="387" t="e">
        <f t="shared" si="3"/>
        <v>#DIV/0!</v>
      </c>
    </row>
    <row r="32" s="59" customFormat="1" ht="18.95" customHeight="1" spans="1:6">
      <c r="A32" s="388">
        <v>2010304</v>
      </c>
      <c r="B32" s="388" t="s">
        <v>163</v>
      </c>
      <c r="C32" s="390"/>
      <c r="D32" s="390"/>
      <c r="E32" s="390"/>
      <c r="F32" s="387" t="e">
        <f t="shared" si="3"/>
        <v>#DIV/0!</v>
      </c>
    </row>
    <row r="33" s="59" customFormat="1" ht="18.95" customHeight="1" spans="1:6">
      <c r="A33" s="388">
        <v>2010305</v>
      </c>
      <c r="B33" s="388" t="s">
        <v>164</v>
      </c>
      <c r="C33" s="390"/>
      <c r="D33" s="390"/>
      <c r="E33" s="390"/>
      <c r="F33" s="387" t="e">
        <f t="shared" si="3"/>
        <v>#DIV/0!</v>
      </c>
    </row>
    <row r="34" s="59" customFormat="1" ht="18.95" customHeight="1" spans="1:6">
      <c r="A34" s="388">
        <v>2010306</v>
      </c>
      <c r="B34" s="388" t="s">
        <v>165</v>
      </c>
      <c r="C34" s="390"/>
      <c r="D34" s="390"/>
      <c r="E34" s="390"/>
      <c r="F34" s="387"/>
    </row>
    <row r="35" s="59" customFormat="1" ht="18.95" customHeight="1" spans="1:6">
      <c r="A35" s="388">
        <v>2010308</v>
      </c>
      <c r="B35" s="388" t="s">
        <v>166</v>
      </c>
      <c r="C35" s="390">
        <v>97</v>
      </c>
      <c r="D35" s="390">
        <v>146</v>
      </c>
      <c r="E35" s="390">
        <v>324</v>
      </c>
      <c r="F35" s="387"/>
    </row>
    <row r="36" s="59" customFormat="1" ht="18.95" customHeight="1" spans="1:6">
      <c r="A36" s="388">
        <v>2010309</v>
      </c>
      <c r="B36" s="388" t="s">
        <v>167</v>
      </c>
      <c r="C36" s="390"/>
      <c r="D36" s="390"/>
      <c r="E36" s="390"/>
      <c r="F36" s="387"/>
    </row>
    <row r="37" s="59" customFormat="1" ht="18.95" customHeight="1" spans="1:6">
      <c r="A37" s="388">
        <v>2010350</v>
      </c>
      <c r="B37" s="388" t="s">
        <v>155</v>
      </c>
      <c r="C37" s="390">
        <v>725</v>
      </c>
      <c r="D37" s="390">
        <v>737</v>
      </c>
      <c r="E37" s="390">
        <v>990</v>
      </c>
      <c r="F37" s="387">
        <f t="shared" ref="F37:F39" si="4">(E37-C37)/C37*100</f>
        <v>36.551724137931</v>
      </c>
    </row>
    <row r="38" s="59" customFormat="1" ht="18.95" customHeight="1" spans="1:6">
      <c r="A38" s="388">
        <v>2010399</v>
      </c>
      <c r="B38" s="388" t="s">
        <v>168</v>
      </c>
      <c r="C38" s="390">
        <v>2303</v>
      </c>
      <c r="D38" s="390">
        <v>278</v>
      </c>
      <c r="E38" s="390">
        <v>8286</v>
      </c>
      <c r="F38" s="387">
        <f t="shared" si="4"/>
        <v>259.79157620495</v>
      </c>
    </row>
    <row r="39" s="340" customFormat="1" ht="18.95" customHeight="1" spans="1:6">
      <c r="A39" s="388">
        <v>20104</v>
      </c>
      <c r="B39" s="388" t="s">
        <v>169</v>
      </c>
      <c r="C39" s="389">
        <f>SUM(C40:C50)</f>
        <v>490</v>
      </c>
      <c r="D39" s="389">
        <f>SUM(D40:D50)</f>
        <v>500</v>
      </c>
      <c r="E39" s="389">
        <f>SUM(E40:E50)</f>
        <v>404</v>
      </c>
      <c r="F39" s="387">
        <f t="shared" si="4"/>
        <v>-17.5510204081633</v>
      </c>
    </row>
    <row r="40" s="59" customFormat="1" ht="18.95" customHeight="1" spans="1:6">
      <c r="A40" s="388">
        <v>2010401</v>
      </c>
      <c r="B40" s="388" t="s">
        <v>146</v>
      </c>
      <c r="C40" s="390">
        <v>255</v>
      </c>
      <c r="D40" s="390">
        <v>205</v>
      </c>
      <c r="E40" s="390">
        <v>163</v>
      </c>
      <c r="F40" s="387"/>
    </row>
    <row r="41" s="59" customFormat="1" ht="18.95" customHeight="1" spans="1:6">
      <c r="A41" s="388">
        <v>2010402</v>
      </c>
      <c r="B41" s="388" t="s">
        <v>147</v>
      </c>
      <c r="C41" s="390"/>
      <c r="D41" s="390"/>
      <c r="E41" s="390"/>
      <c r="F41" s="387"/>
    </row>
    <row r="42" s="59" customFormat="1" ht="18.95" customHeight="1" spans="1:6">
      <c r="A42" s="388">
        <v>2010403</v>
      </c>
      <c r="B42" s="388" t="s">
        <v>148</v>
      </c>
      <c r="C42" s="390"/>
      <c r="D42" s="390"/>
      <c r="E42" s="390"/>
      <c r="F42" s="387"/>
    </row>
    <row r="43" s="59" customFormat="1" ht="18.95" customHeight="1" spans="1:6">
      <c r="A43" s="388">
        <v>2010404</v>
      </c>
      <c r="B43" s="388" t="s">
        <v>170</v>
      </c>
      <c r="C43" s="390"/>
      <c r="D43" s="390"/>
      <c r="E43" s="390"/>
      <c r="F43" s="387" t="e">
        <f t="shared" ref="F43:F48" si="5">(E43-C43)/C43*100</f>
        <v>#DIV/0!</v>
      </c>
    </row>
    <row r="44" s="59" customFormat="1" ht="18.95" customHeight="1" spans="1:6">
      <c r="A44" s="388">
        <v>2010405</v>
      </c>
      <c r="B44" s="388" t="s">
        <v>171</v>
      </c>
      <c r="C44" s="390"/>
      <c r="D44" s="390"/>
      <c r="E44" s="390"/>
      <c r="F44" s="387" t="e">
        <f t="shared" si="5"/>
        <v>#DIV/0!</v>
      </c>
    </row>
    <row r="45" s="59" customFormat="1" ht="18.95" customHeight="1" spans="1:6">
      <c r="A45" s="388">
        <v>2010406</v>
      </c>
      <c r="B45" s="388" t="s">
        <v>172</v>
      </c>
      <c r="C45" s="390"/>
      <c r="D45" s="390"/>
      <c r="E45" s="390"/>
      <c r="F45" s="387" t="e">
        <f t="shared" si="5"/>
        <v>#DIV/0!</v>
      </c>
    </row>
    <row r="46" s="59" customFormat="1" ht="18.95" customHeight="1" spans="1:6">
      <c r="A46" s="388">
        <v>2010407</v>
      </c>
      <c r="B46" s="388" t="s">
        <v>173</v>
      </c>
      <c r="C46" s="390"/>
      <c r="D46" s="390"/>
      <c r="E46" s="390"/>
      <c r="F46" s="387" t="e">
        <f t="shared" si="5"/>
        <v>#DIV/0!</v>
      </c>
    </row>
    <row r="47" s="59" customFormat="1" ht="18.95" customHeight="1" spans="1:6">
      <c r="A47" s="388">
        <v>2010408</v>
      </c>
      <c r="B47" s="388" t="s">
        <v>174</v>
      </c>
      <c r="C47" s="390"/>
      <c r="D47" s="390"/>
      <c r="E47" s="390"/>
      <c r="F47" s="387" t="e">
        <f t="shared" si="5"/>
        <v>#DIV/0!</v>
      </c>
    </row>
    <row r="48" s="59" customFormat="1" ht="18.95" customHeight="1" spans="1:6">
      <c r="A48" s="388">
        <v>2010409</v>
      </c>
      <c r="B48" s="388" t="s">
        <v>175</v>
      </c>
      <c r="C48" s="390"/>
      <c r="D48" s="390"/>
      <c r="E48" s="390"/>
      <c r="F48" s="387" t="e">
        <f t="shared" si="5"/>
        <v>#DIV/0!</v>
      </c>
    </row>
    <row r="49" s="59" customFormat="1" ht="18.95" customHeight="1" spans="1:6">
      <c r="A49" s="388">
        <v>2010450</v>
      </c>
      <c r="B49" s="388" t="s">
        <v>155</v>
      </c>
      <c r="C49" s="390">
        <v>85</v>
      </c>
      <c r="D49" s="390">
        <v>91</v>
      </c>
      <c r="E49" s="390">
        <v>91</v>
      </c>
      <c r="F49" s="387"/>
    </row>
    <row r="50" s="59" customFormat="1" ht="18.95" customHeight="1" spans="1:6">
      <c r="A50" s="388">
        <v>2010499</v>
      </c>
      <c r="B50" s="388" t="s">
        <v>176</v>
      </c>
      <c r="C50" s="390">
        <v>150</v>
      </c>
      <c r="D50" s="390">
        <v>204</v>
      </c>
      <c r="E50" s="390">
        <v>150</v>
      </c>
      <c r="F50" s="387">
        <f t="shared" ref="F50:F53" si="6">(E50-C50)/C50*100</f>
        <v>0</v>
      </c>
    </row>
    <row r="51" s="340" customFormat="1" ht="18.95" customHeight="1" spans="1:6">
      <c r="A51" s="388">
        <v>20105</v>
      </c>
      <c r="B51" s="388" t="s">
        <v>177</v>
      </c>
      <c r="C51" s="389">
        <f>SUM(C52:C61)</f>
        <v>285</v>
      </c>
      <c r="D51" s="389">
        <f>SUM(D52:D61)</f>
        <v>175</v>
      </c>
      <c r="E51" s="389">
        <f>SUM(E52:E61)</f>
        <v>276</v>
      </c>
      <c r="F51" s="387">
        <f t="shared" si="6"/>
        <v>-3.15789473684211</v>
      </c>
    </row>
    <row r="52" s="59" customFormat="1" ht="18.95" customHeight="1" spans="1:6">
      <c r="A52" s="388">
        <v>2010501</v>
      </c>
      <c r="B52" s="388" t="s">
        <v>146</v>
      </c>
      <c r="C52" s="390">
        <v>175</v>
      </c>
      <c r="D52" s="390">
        <v>153</v>
      </c>
      <c r="E52" s="390">
        <v>126</v>
      </c>
      <c r="F52" s="387">
        <f t="shared" si="6"/>
        <v>-28</v>
      </c>
    </row>
    <row r="53" s="59" customFormat="1" ht="18.95" customHeight="1" spans="1:6">
      <c r="A53" s="388">
        <v>2010502</v>
      </c>
      <c r="B53" s="388" t="s">
        <v>147</v>
      </c>
      <c r="C53" s="390"/>
      <c r="D53" s="390"/>
      <c r="E53" s="390"/>
      <c r="F53" s="387" t="e">
        <f t="shared" si="6"/>
        <v>#DIV/0!</v>
      </c>
    </row>
    <row r="54" s="59" customFormat="1" ht="18.95" customHeight="1" spans="1:6">
      <c r="A54" s="388">
        <v>2010503</v>
      </c>
      <c r="B54" s="388" t="s">
        <v>148</v>
      </c>
      <c r="C54" s="390"/>
      <c r="D54" s="390"/>
      <c r="E54" s="390"/>
      <c r="F54" s="387"/>
    </row>
    <row r="55" s="59" customFormat="1" ht="18.95" customHeight="1" spans="1:6">
      <c r="A55" s="388">
        <v>2010504</v>
      </c>
      <c r="B55" s="388" t="s">
        <v>178</v>
      </c>
      <c r="C55" s="390"/>
      <c r="D55" s="390"/>
      <c r="E55" s="390"/>
      <c r="F55" s="387" t="e">
        <f t="shared" ref="F55:F61" si="7">(E55-C55)/C55*100</f>
        <v>#DIV/0!</v>
      </c>
    </row>
    <row r="56" s="59" customFormat="1" ht="18.95" customHeight="1" spans="1:6">
      <c r="A56" s="388">
        <v>2010505</v>
      </c>
      <c r="B56" s="388" t="s">
        <v>179</v>
      </c>
      <c r="C56" s="390"/>
      <c r="D56" s="390">
        <v>6</v>
      </c>
      <c r="E56" s="390"/>
      <c r="F56" s="387" t="e">
        <f t="shared" si="7"/>
        <v>#DIV/0!</v>
      </c>
    </row>
    <row r="57" s="59" customFormat="1" ht="18.95" customHeight="1" spans="1:6">
      <c r="A57" s="388">
        <v>2010506</v>
      </c>
      <c r="B57" s="388" t="s">
        <v>180</v>
      </c>
      <c r="C57" s="390"/>
      <c r="D57" s="390"/>
      <c r="E57" s="390"/>
      <c r="F57" s="387"/>
    </row>
    <row r="58" s="59" customFormat="1" ht="18.95" customHeight="1" spans="1:6">
      <c r="A58" s="388">
        <v>2010507</v>
      </c>
      <c r="B58" s="388" t="s">
        <v>181</v>
      </c>
      <c r="C58" s="390"/>
      <c r="D58" s="390"/>
      <c r="E58" s="390"/>
      <c r="F58" s="387"/>
    </row>
    <row r="59" s="59" customFormat="1" ht="18.95" customHeight="1" spans="1:6">
      <c r="A59" s="388">
        <v>2010508</v>
      </c>
      <c r="B59" s="388" t="s">
        <v>182</v>
      </c>
      <c r="C59" s="390"/>
      <c r="D59" s="390"/>
      <c r="E59" s="390"/>
      <c r="F59" s="387" t="e">
        <f t="shared" si="7"/>
        <v>#DIV/0!</v>
      </c>
    </row>
    <row r="60" s="59" customFormat="1" ht="18.95" customHeight="1" spans="1:6">
      <c r="A60" s="388">
        <v>2010550</v>
      </c>
      <c r="B60" s="388" t="s">
        <v>155</v>
      </c>
      <c r="C60" s="390"/>
      <c r="D60" s="390"/>
      <c r="E60" s="390"/>
      <c r="F60" s="387" t="e">
        <f t="shared" si="7"/>
        <v>#DIV/0!</v>
      </c>
    </row>
    <row r="61" s="59" customFormat="1" ht="18.95" customHeight="1" spans="1:6">
      <c r="A61" s="388">
        <v>2010599</v>
      </c>
      <c r="B61" s="388" t="s">
        <v>183</v>
      </c>
      <c r="C61" s="390">
        <v>110</v>
      </c>
      <c r="D61" s="390">
        <v>16</v>
      </c>
      <c r="E61" s="390">
        <v>150</v>
      </c>
      <c r="F61" s="387">
        <f t="shared" si="7"/>
        <v>36.3636363636364</v>
      </c>
    </row>
    <row r="62" s="340" customFormat="1" ht="18.95" customHeight="1" spans="1:6">
      <c r="A62" s="388">
        <v>20106</v>
      </c>
      <c r="B62" s="388" t="s">
        <v>184</v>
      </c>
      <c r="C62" s="389">
        <f>SUM(C63:C72)</f>
        <v>780</v>
      </c>
      <c r="D62" s="389">
        <f>SUM(D63:D72)</f>
        <v>857</v>
      </c>
      <c r="E62" s="389">
        <f>SUM(E63:E72)</f>
        <v>702</v>
      </c>
      <c r="F62" s="387"/>
    </row>
    <row r="63" s="59" customFormat="1" ht="18.95" customHeight="1" spans="1:6">
      <c r="A63" s="388">
        <v>2010601</v>
      </c>
      <c r="B63" s="388" t="s">
        <v>146</v>
      </c>
      <c r="C63" s="390">
        <v>390</v>
      </c>
      <c r="D63" s="390">
        <v>615</v>
      </c>
      <c r="E63" s="390">
        <v>216</v>
      </c>
      <c r="F63" s="387"/>
    </row>
    <row r="64" s="59" customFormat="1" ht="18.95" customHeight="1" spans="1:6">
      <c r="A64" s="388">
        <v>2010602</v>
      </c>
      <c r="B64" s="388" t="s">
        <v>147</v>
      </c>
      <c r="C64" s="390"/>
      <c r="D64" s="390"/>
      <c r="E64" s="390"/>
      <c r="F64" s="387" t="e">
        <f t="shared" ref="F64:F67" si="8">(E64-C64)/C64*100</f>
        <v>#DIV/0!</v>
      </c>
    </row>
    <row r="65" s="59" customFormat="1" ht="18.95" customHeight="1" spans="1:6">
      <c r="A65" s="388">
        <v>2010603</v>
      </c>
      <c r="B65" s="388" t="s">
        <v>148</v>
      </c>
      <c r="C65" s="390"/>
      <c r="D65" s="390"/>
      <c r="E65" s="390"/>
      <c r="F65" s="387" t="e">
        <f t="shared" si="8"/>
        <v>#DIV/0!</v>
      </c>
    </row>
    <row r="66" s="59" customFormat="1" ht="18.95" customHeight="1" spans="1:6">
      <c r="A66" s="388">
        <v>2010604</v>
      </c>
      <c r="B66" s="388" t="s">
        <v>185</v>
      </c>
      <c r="C66" s="390"/>
      <c r="D66" s="390"/>
      <c r="E66" s="390"/>
      <c r="F66" s="387" t="e">
        <f t="shared" si="8"/>
        <v>#DIV/0!</v>
      </c>
    </row>
    <row r="67" s="59" customFormat="1" ht="18.95" customHeight="1" spans="1:6">
      <c r="A67" s="388">
        <v>2010605</v>
      </c>
      <c r="B67" s="388" t="s">
        <v>186</v>
      </c>
      <c r="C67" s="390"/>
      <c r="D67" s="390"/>
      <c r="E67" s="390"/>
      <c r="F67" s="387" t="e">
        <f t="shared" si="8"/>
        <v>#DIV/0!</v>
      </c>
    </row>
    <row r="68" s="59" customFormat="1" ht="18.95" customHeight="1" spans="1:6">
      <c r="A68" s="388">
        <v>2010606</v>
      </c>
      <c r="B68" s="388" t="s">
        <v>187</v>
      </c>
      <c r="C68" s="390"/>
      <c r="D68" s="390"/>
      <c r="E68" s="390"/>
      <c r="F68" s="387"/>
    </row>
    <row r="69" s="59" customFormat="1" ht="18.95" customHeight="1" spans="1:6">
      <c r="A69" s="388">
        <v>2010607</v>
      </c>
      <c r="B69" s="388" t="s">
        <v>188</v>
      </c>
      <c r="C69" s="390"/>
      <c r="D69" s="390"/>
      <c r="E69" s="390"/>
      <c r="F69" s="387" t="e">
        <f t="shared" ref="F69:F74" si="9">(E69-C69)/C69*100</f>
        <v>#DIV/0!</v>
      </c>
    </row>
    <row r="70" s="59" customFormat="1" ht="18.95" customHeight="1" spans="1:6">
      <c r="A70" s="388">
        <v>2010608</v>
      </c>
      <c r="B70" s="388" t="s">
        <v>189</v>
      </c>
      <c r="C70" s="390">
        <v>200</v>
      </c>
      <c r="D70" s="390"/>
      <c r="E70" s="390"/>
      <c r="F70" s="387">
        <f t="shared" si="9"/>
        <v>-100</v>
      </c>
    </row>
    <row r="71" s="340" customFormat="1" ht="18.95" customHeight="1" spans="1:6">
      <c r="A71" s="388">
        <v>2010650</v>
      </c>
      <c r="B71" s="388" t="s">
        <v>155</v>
      </c>
      <c r="C71" s="390">
        <v>130</v>
      </c>
      <c r="D71" s="390">
        <v>129</v>
      </c>
      <c r="E71" s="390">
        <v>124</v>
      </c>
      <c r="F71" s="387"/>
    </row>
    <row r="72" s="59" customFormat="1" ht="18.95" customHeight="1" spans="1:6">
      <c r="A72" s="388">
        <v>2010699</v>
      </c>
      <c r="B72" s="388" t="s">
        <v>190</v>
      </c>
      <c r="C72" s="390">
        <v>60</v>
      </c>
      <c r="D72" s="390">
        <v>113</v>
      </c>
      <c r="E72" s="390">
        <v>362</v>
      </c>
      <c r="F72" s="387"/>
    </row>
    <row r="73" s="340" customFormat="1" ht="18.95" customHeight="1" spans="1:6">
      <c r="A73" s="388">
        <v>20107</v>
      </c>
      <c r="B73" s="388" t="s">
        <v>191</v>
      </c>
      <c r="C73" s="389">
        <f>SUM(C74:C84)</f>
        <v>0</v>
      </c>
      <c r="D73" s="389">
        <f>SUM(D74:D84)</f>
        <v>0</v>
      </c>
      <c r="E73" s="389">
        <f>SUM(E74:E84)</f>
        <v>0</v>
      </c>
      <c r="F73" s="387" t="e">
        <f t="shared" si="9"/>
        <v>#DIV/0!</v>
      </c>
    </row>
    <row r="74" s="59" customFormat="1" ht="18.95" customHeight="1" spans="1:6">
      <c r="A74" s="388">
        <v>2010701</v>
      </c>
      <c r="B74" s="388" t="s">
        <v>146</v>
      </c>
      <c r="C74" s="390"/>
      <c r="D74" s="390"/>
      <c r="E74" s="390"/>
      <c r="F74" s="387" t="e">
        <f t="shared" si="9"/>
        <v>#DIV/0!</v>
      </c>
    </row>
    <row r="75" s="59" customFormat="1" ht="18.95" customHeight="1" spans="1:6">
      <c r="A75" s="388">
        <v>2010702</v>
      </c>
      <c r="B75" s="388" t="s">
        <v>147</v>
      </c>
      <c r="C75" s="390"/>
      <c r="D75" s="390"/>
      <c r="E75" s="390"/>
      <c r="F75" s="387"/>
    </row>
    <row r="76" s="59" customFormat="1" ht="18.95" customHeight="1" spans="1:6">
      <c r="A76" s="388">
        <v>2010703</v>
      </c>
      <c r="B76" s="388" t="s">
        <v>148</v>
      </c>
      <c r="C76" s="390"/>
      <c r="D76" s="390"/>
      <c r="E76" s="390"/>
      <c r="F76" s="387" t="e">
        <f t="shared" ref="F76:F81" si="10">(E76-C76)/C76*100</f>
        <v>#DIV/0!</v>
      </c>
    </row>
    <row r="77" s="59" customFormat="1" ht="18.95" customHeight="1" spans="1:6">
      <c r="A77" s="388">
        <v>2010704</v>
      </c>
      <c r="B77" s="388" t="s">
        <v>192</v>
      </c>
      <c r="C77" s="390"/>
      <c r="D77" s="390"/>
      <c r="E77" s="390"/>
      <c r="F77" s="387" t="e">
        <f t="shared" si="10"/>
        <v>#DIV/0!</v>
      </c>
    </row>
    <row r="78" s="59" customFormat="1" ht="18.95" customHeight="1" spans="1:6">
      <c r="A78" s="388">
        <v>2010705</v>
      </c>
      <c r="B78" s="388" t="s">
        <v>193</v>
      </c>
      <c r="C78" s="390"/>
      <c r="D78" s="390"/>
      <c r="E78" s="390"/>
      <c r="F78" s="387" t="e">
        <f t="shared" si="10"/>
        <v>#DIV/0!</v>
      </c>
    </row>
    <row r="79" s="59" customFormat="1" ht="18.95" customHeight="1" spans="1:6">
      <c r="A79" s="388">
        <v>2010706</v>
      </c>
      <c r="B79" s="388" t="s">
        <v>194</v>
      </c>
      <c r="C79" s="390"/>
      <c r="D79" s="390"/>
      <c r="E79" s="390"/>
      <c r="F79" s="387" t="e">
        <f t="shared" si="10"/>
        <v>#DIV/0!</v>
      </c>
    </row>
    <row r="80" s="59" customFormat="1" ht="18.95" customHeight="1" spans="1:6">
      <c r="A80" s="388">
        <v>2010707</v>
      </c>
      <c r="B80" s="388" t="s">
        <v>195</v>
      </c>
      <c r="C80" s="390"/>
      <c r="D80" s="390"/>
      <c r="E80" s="390"/>
      <c r="F80" s="387" t="e">
        <f t="shared" si="10"/>
        <v>#DIV/0!</v>
      </c>
    </row>
    <row r="81" s="59" customFormat="1" ht="18.95" customHeight="1" spans="1:6">
      <c r="A81" s="388">
        <v>2010708</v>
      </c>
      <c r="B81" s="388" t="s">
        <v>196</v>
      </c>
      <c r="C81" s="390"/>
      <c r="D81" s="390"/>
      <c r="E81" s="390"/>
      <c r="F81" s="387" t="e">
        <f t="shared" si="10"/>
        <v>#DIV/0!</v>
      </c>
    </row>
    <row r="82" s="340" customFormat="1" ht="18.95" customHeight="1" spans="1:6">
      <c r="A82" s="388">
        <v>2010709</v>
      </c>
      <c r="B82" s="388" t="s">
        <v>188</v>
      </c>
      <c r="C82" s="390"/>
      <c r="D82" s="390"/>
      <c r="E82" s="390"/>
      <c r="F82" s="387"/>
    </row>
    <row r="83" s="59" customFormat="1" ht="18.95" customHeight="1" spans="1:6">
      <c r="A83" s="388">
        <v>2010750</v>
      </c>
      <c r="B83" s="388" t="s">
        <v>155</v>
      </c>
      <c r="C83" s="390"/>
      <c r="D83" s="390"/>
      <c r="E83" s="390"/>
      <c r="F83" s="387"/>
    </row>
    <row r="84" s="59" customFormat="1" ht="18.95" customHeight="1" spans="1:6">
      <c r="A84" s="388">
        <v>2010799</v>
      </c>
      <c r="B84" s="388" t="s">
        <v>197</v>
      </c>
      <c r="C84" s="390"/>
      <c r="D84" s="390"/>
      <c r="E84" s="390"/>
      <c r="F84" s="387" t="e">
        <f t="shared" ref="F84:F96" si="11">(E84-C84)/C84*100</f>
        <v>#DIV/0!</v>
      </c>
    </row>
    <row r="85" s="340" customFormat="1" ht="18.95" customHeight="1" spans="1:6">
      <c r="A85" s="388">
        <v>20108</v>
      </c>
      <c r="B85" s="388" t="s">
        <v>198</v>
      </c>
      <c r="C85" s="389">
        <f>SUM(C86:C93)</f>
        <v>546</v>
      </c>
      <c r="D85" s="389">
        <f>SUM(D86:D93)</f>
        <v>225</v>
      </c>
      <c r="E85" s="389">
        <f>SUM(E86:E93)</f>
        <v>408</v>
      </c>
      <c r="F85" s="387">
        <f t="shared" si="11"/>
        <v>-25.2747252747253</v>
      </c>
    </row>
    <row r="86" s="59" customFormat="1" ht="18.95" customHeight="1" spans="1:6">
      <c r="A86" s="388">
        <v>2010801</v>
      </c>
      <c r="B86" s="388" t="s">
        <v>146</v>
      </c>
      <c r="C86" s="390">
        <v>182</v>
      </c>
      <c r="D86" s="390">
        <v>149</v>
      </c>
      <c r="E86" s="390">
        <v>142</v>
      </c>
      <c r="F86" s="387">
        <f t="shared" si="11"/>
        <v>-21.978021978022</v>
      </c>
    </row>
    <row r="87" s="59" customFormat="1" ht="18.95" customHeight="1" spans="1:6">
      <c r="A87" s="388">
        <v>2010802</v>
      </c>
      <c r="B87" s="388" t="s">
        <v>147</v>
      </c>
      <c r="C87" s="390"/>
      <c r="D87" s="390">
        <v>10</v>
      </c>
      <c r="E87" s="390"/>
      <c r="F87" s="387" t="e">
        <f t="shared" si="11"/>
        <v>#DIV/0!</v>
      </c>
    </row>
    <row r="88" s="59" customFormat="1" ht="18.95" customHeight="1" spans="1:6">
      <c r="A88" s="388">
        <v>2010803</v>
      </c>
      <c r="B88" s="388" t="s">
        <v>148</v>
      </c>
      <c r="C88" s="390"/>
      <c r="D88" s="390"/>
      <c r="E88" s="390"/>
      <c r="F88" s="387" t="e">
        <f t="shared" si="11"/>
        <v>#DIV/0!</v>
      </c>
    </row>
    <row r="89" s="59" customFormat="1" ht="18.95" customHeight="1" spans="1:6">
      <c r="A89" s="388">
        <v>2010804</v>
      </c>
      <c r="B89" s="388" t="s">
        <v>199</v>
      </c>
      <c r="C89" s="390">
        <v>300</v>
      </c>
      <c r="D89" s="390"/>
      <c r="E89" s="390">
        <v>200</v>
      </c>
      <c r="F89" s="387">
        <f t="shared" si="11"/>
        <v>-33.3333333333333</v>
      </c>
    </row>
    <row r="90" s="59" customFormat="1" ht="18.95" customHeight="1" spans="1:6">
      <c r="A90" s="388">
        <v>2010805</v>
      </c>
      <c r="B90" s="388" t="s">
        <v>200</v>
      </c>
      <c r="C90" s="390"/>
      <c r="D90" s="390"/>
      <c r="E90" s="390"/>
      <c r="F90" s="387" t="e">
        <f t="shared" si="11"/>
        <v>#DIV/0!</v>
      </c>
    </row>
    <row r="91" s="59" customFormat="1" ht="18.95" customHeight="1" spans="1:6">
      <c r="A91" s="388">
        <v>2010806</v>
      </c>
      <c r="B91" s="388" t="s">
        <v>188</v>
      </c>
      <c r="C91" s="390"/>
      <c r="D91" s="390"/>
      <c r="E91" s="390"/>
      <c r="F91" s="387" t="e">
        <f t="shared" si="11"/>
        <v>#DIV/0!</v>
      </c>
    </row>
    <row r="92" s="59" customFormat="1" ht="18.95" customHeight="1" spans="1:6">
      <c r="A92" s="388">
        <v>2010850</v>
      </c>
      <c r="B92" s="388" t="s">
        <v>155</v>
      </c>
      <c r="C92" s="390">
        <v>64</v>
      </c>
      <c r="D92" s="390">
        <v>65</v>
      </c>
      <c r="E92" s="390">
        <v>65</v>
      </c>
      <c r="F92" s="387">
        <f t="shared" si="11"/>
        <v>1.5625</v>
      </c>
    </row>
    <row r="93" s="59" customFormat="1" ht="18.95" customHeight="1" spans="1:6">
      <c r="A93" s="388">
        <v>2010899</v>
      </c>
      <c r="B93" s="388" t="s">
        <v>201</v>
      </c>
      <c r="C93" s="390"/>
      <c r="D93" s="390">
        <v>1</v>
      </c>
      <c r="E93" s="390">
        <v>1</v>
      </c>
      <c r="F93" s="387" t="e">
        <f t="shared" si="11"/>
        <v>#DIV/0!</v>
      </c>
    </row>
    <row r="94" s="340" customFormat="1" ht="18.95" customHeight="1" spans="1:6">
      <c r="A94" s="388">
        <v>20109</v>
      </c>
      <c r="B94" s="388" t="s">
        <v>202</v>
      </c>
      <c r="C94" s="389">
        <f>SUM(C95:C106)</f>
        <v>0</v>
      </c>
      <c r="D94" s="389">
        <f>SUM(D95:D106)</f>
        <v>0</v>
      </c>
      <c r="E94" s="389">
        <f>SUM(E95:E106)</f>
        <v>0</v>
      </c>
      <c r="F94" s="387" t="e">
        <f t="shared" si="11"/>
        <v>#DIV/0!</v>
      </c>
    </row>
    <row r="95" s="59" customFormat="1" ht="18.95" customHeight="1" spans="1:6">
      <c r="A95" s="388">
        <v>2010901</v>
      </c>
      <c r="B95" s="388" t="s">
        <v>146</v>
      </c>
      <c r="C95" s="390"/>
      <c r="D95" s="390"/>
      <c r="E95" s="390"/>
      <c r="F95" s="387" t="e">
        <f t="shared" si="11"/>
        <v>#DIV/0!</v>
      </c>
    </row>
    <row r="96" s="59" customFormat="1" ht="18.95" customHeight="1" spans="1:6">
      <c r="A96" s="388">
        <v>2010902</v>
      </c>
      <c r="B96" s="388" t="s">
        <v>147</v>
      </c>
      <c r="C96" s="390"/>
      <c r="D96" s="390"/>
      <c r="E96" s="390"/>
      <c r="F96" s="387" t="e">
        <f t="shared" si="11"/>
        <v>#DIV/0!</v>
      </c>
    </row>
    <row r="97" s="59" customFormat="1" ht="18.95" customHeight="1" spans="1:6">
      <c r="A97" s="388">
        <v>2010903</v>
      </c>
      <c r="B97" s="388" t="s">
        <v>148</v>
      </c>
      <c r="C97" s="390"/>
      <c r="D97" s="390"/>
      <c r="E97" s="390"/>
      <c r="F97" s="387"/>
    </row>
    <row r="98" s="59" customFormat="1" ht="18.95" customHeight="1" spans="1:6">
      <c r="A98" s="388">
        <v>2010905</v>
      </c>
      <c r="B98" s="388" t="s">
        <v>203</v>
      </c>
      <c r="C98" s="390"/>
      <c r="D98" s="390"/>
      <c r="E98" s="390"/>
      <c r="F98" s="387" t="e">
        <f t="shared" ref="F98:F109" si="12">(E98-C98)/C98*100</f>
        <v>#DIV/0!</v>
      </c>
    </row>
    <row r="99" s="59" customFormat="1" ht="18.95" customHeight="1" spans="1:6">
      <c r="A99" s="388">
        <v>2010907</v>
      </c>
      <c r="B99" s="388" t="s">
        <v>204</v>
      </c>
      <c r="C99" s="390"/>
      <c r="D99" s="390"/>
      <c r="E99" s="390"/>
      <c r="F99" s="387" t="e">
        <f t="shared" si="12"/>
        <v>#DIV/0!</v>
      </c>
    </row>
    <row r="100" s="59" customFormat="1" ht="18.95" customHeight="1" spans="1:6">
      <c r="A100" s="388">
        <v>2010908</v>
      </c>
      <c r="B100" s="388" t="s">
        <v>188</v>
      </c>
      <c r="C100" s="390"/>
      <c r="D100" s="390"/>
      <c r="E100" s="390"/>
      <c r="F100" s="387" t="e">
        <f t="shared" si="12"/>
        <v>#DIV/0!</v>
      </c>
    </row>
    <row r="101" s="59" customFormat="1" ht="18.95" customHeight="1" spans="1:6">
      <c r="A101" s="388">
        <v>2010909</v>
      </c>
      <c r="B101" s="388" t="s">
        <v>205</v>
      </c>
      <c r="C101" s="390"/>
      <c r="D101" s="390"/>
      <c r="E101" s="390"/>
      <c r="F101" s="387" t="e">
        <f t="shared" si="12"/>
        <v>#DIV/0!</v>
      </c>
    </row>
    <row r="102" s="59" customFormat="1" ht="18.95" customHeight="1" spans="1:6">
      <c r="A102" s="388">
        <v>2010910</v>
      </c>
      <c r="B102" s="388" t="s">
        <v>206</v>
      </c>
      <c r="C102" s="390"/>
      <c r="D102" s="390"/>
      <c r="E102" s="390"/>
      <c r="F102" s="387" t="e">
        <f t="shared" si="12"/>
        <v>#DIV/0!</v>
      </c>
    </row>
    <row r="103" s="59" customFormat="1" ht="18.95" customHeight="1" spans="1:6">
      <c r="A103" s="388">
        <v>2010911</v>
      </c>
      <c r="B103" s="388" t="s">
        <v>207</v>
      </c>
      <c r="C103" s="390"/>
      <c r="D103" s="390"/>
      <c r="E103" s="390"/>
      <c r="F103" s="387" t="e">
        <f t="shared" si="12"/>
        <v>#DIV/0!</v>
      </c>
    </row>
    <row r="104" s="59" customFormat="1" ht="18.95" customHeight="1" spans="1:6">
      <c r="A104" s="388">
        <v>2010912</v>
      </c>
      <c r="B104" s="388" t="s">
        <v>208</v>
      </c>
      <c r="C104" s="390"/>
      <c r="D104" s="390"/>
      <c r="E104" s="390"/>
      <c r="F104" s="387" t="e">
        <f t="shared" si="12"/>
        <v>#DIV/0!</v>
      </c>
    </row>
    <row r="105" s="59" customFormat="1" ht="18.95" customHeight="1" spans="1:6">
      <c r="A105" s="388">
        <v>2010950</v>
      </c>
      <c r="B105" s="388" t="s">
        <v>155</v>
      </c>
      <c r="C105" s="390"/>
      <c r="D105" s="390"/>
      <c r="E105" s="390"/>
      <c r="F105" s="387" t="e">
        <f t="shared" si="12"/>
        <v>#DIV/0!</v>
      </c>
    </row>
    <row r="106" s="59" customFormat="1" ht="18.95" customHeight="1" spans="1:6">
      <c r="A106" s="388">
        <v>2010999</v>
      </c>
      <c r="B106" s="388" t="s">
        <v>209</v>
      </c>
      <c r="C106" s="390"/>
      <c r="D106" s="390"/>
      <c r="E106" s="390"/>
      <c r="F106" s="387" t="e">
        <f t="shared" si="12"/>
        <v>#DIV/0!</v>
      </c>
    </row>
    <row r="107" s="340" customFormat="1" ht="18.95" customHeight="1" spans="1:6">
      <c r="A107" s="391">
        <v>20110</v>
      </c>
      <c r="B107" s="388" t="s">
        <v>210</v>
      </c>
      <c r="C107" s="389">
        <f>SUM(C108:C116)</f>
        <v>101</v>
      </c>
      <c r="D107" s="389">
        <f>SUM(D108:D116)</f>
        <v>241</v>
      </c>
      <c r="E107" s="389">
        <f>SUM(E108:E116)</f>
        <v>108</v>
      </c>
      <c r="F107" s="387">
        <f t="shared" si="12"/>
        <v>6.93069306930693</v>
      </c>
    </row>
    <row r="108" s="59" customFormat="1" ht="18.95" customHeight="1" spans="1:6">
      <c r="A108" s="388">
        <v>2011001</v>
      </c>
      <c r="B108" s="388" t="s">
        <v>146</v>
      </c>
      <c r="C108" s="390">
        <v>71</v>
      </c>
      <c r="D108" s="390">
        <v>68</v>
      </c>
      <c r="E108" s="390">
        <v>58</v>
      </c>
      <c r="F108" s="387">
        <f t="shared" si="12"/>
        <v>-18.3098591549296</v>
      </c>
    </row>
    <row r="109" s="59" customFormat="1" ht="18.95" customHeight="1" spans="1:6">
      <c r="A109" s="388">
        <v>2011002</v>
      </c>
      <c r="B109" s="388" t="s">
        <v>147</v>
      </c>
      <c r="C109" s="390"/>
      <c r="D109" s="390"/>
      <c r="E109" s="390"/>
      <c r="F109" s="387" t="e">
        <f t="shared" si="12"/>
        <v>#DIV/0!</v>
      </c>
    </row>
    <row r="110" s="59" customFormat="1" ht="18.95" customHeight="1" spans="1:6">
      <c r="A110" s="388">
        <v>2011003</v>
      </c>
      <c r="B110" s="388" t="s">
        <v>148</v>
      </c>
      <c r="C110" s="390"/>
      <c r="D110" s="390"/>
      <c r="E110" s="390"/>
      <c r="F110" s="387"/>
    </row>
    <row r="111" s="59" customFormat="1" ht="18.95" customHeight="1" spans="1:6">
      <c r="A111" s="388">
        <v>2011004</v>
      </c>
      <c r="B111" s="388" t="s">
        <v>211</v>
      </c>
      <c r="C111" s="390"/>
      <c r="D111" s="390"/>
      <c r="E111" s="390"/>
      <c r="F111" s="387" t="e">
        <f t="shared" ref="F111:F113" si="13">(E111-C111)/C111*100</f>
        <v>#DIV/0!</v>
      </c>
    </row>
    <row r="112" s="59" customFormat="1" ht="18.95" customHeight="1" spans="1:6">
      <c r="A112" s="388">
        <v>2011005</v>
      </c>
      <c r="B112" s="388" t="s">
        <v>212</v>
      </c>
      <c r="C112" s="390"/>
      <c r="D112" s="390"/>
      <c r="E112" s="390"/>
      <c r="F112" s="387" t="e">
        <f t="shared" si="13"/>
        <v>#DIV/0!</v>
      </c>
    </row>
    <row r="113" s="59" customFormat="1" ht="18.95" customHeight="1" spans="1:6">
      <c r="A113" s="388">
        <v>2011007</v>
      </c>
      <c r="B113" s="388" t="s">
        <v>213</v>
      </c>
      <c r="C113" s="390"/>
      <c r="D113" s="390"/>
      <c r="E113" s="390"/>
      <c r="F113" s="387" t="e">
        <f t="shared" si="13"/>
        <v>#DIV/0!</v>
      </c>
    </row>
    <row r="114" s="59" customFormat="1" ht="18.95" customHeight="1" spans="1:6">
      <c r="A114" s="388">
        <v>2011008</v>
      </c>
      <c r="B114" s="388" t="s">
        <v>214</v>
      </c>
      <c r="C114" s="390"/>
      <c r="D114" s="390"/>
      <c r="E114" s="390"/>
      <c r="F114" s="387"/>
    </row>
    <row r="115" s="59" customFormat="1" ht="18.95" customHeight="1" spans="1:6">
      <c r="A115" s="388">
        <v>2011050</v>
      </c>
      <c r="B115" s="388" t="s">
        <v>155</v>
      </c>
      <c r="C115" s="390"/>
      <c r="D115" s="390"/>
      <c r="E115" s="390"/>
      <c r="F115" s="387"/>
    </row>
    <row r="116" s="59" customFormat="1" ht="18.95" customHeight="1" spans="1:6">
      <c r="A116" s="388">
        <v>2011099</v>
      </c>
      <c r="B116" s="388" t="s">
        <v>215</v>
      </c>
      <c r="C116" s="390">
        <v>30</v>
      </c>
      <c r="D116" s="390">
        <v>173</v>
      </c>
      <c r="E116" s="390">
        <v>50</v>
      </c>
      <c r="F116" s="387"/>
    </row>
    <row r="117" s="340" customFormat="1" ht="18.95" customHeight="1" spans="1:6">
      <c r="A117" s="388">
        <v>20111</v>
      </c>
      <c r="B117" s="388" t="s">
        <v>216</v>
      </c>
      <c r="C117" s="389">
        <f>SUM(C118:C125)</f>
        <v>759</v>
      </c>
      <c r="D117" s="389">
        <f>SUM(D118:D125)</f>
        <v>1017</v>
      </c>
      <c r="E117" s="389">
        <f>SUM(E118:E125)</f>
        <v>1167</v>
      </c>
      <c r="F117" s="387"/>
    </row>
    <row r="118" s="59" customFormat="1" ht="18.95" customHeight="1" spans="1:6">
      <c r="A118" s="388">
        <v>2011101</v>
      </c>
      <c r="B118" s="388" t="s">
        <v>146</v>
      </c>
      <c r="C118" s="390">
        <v>549</v>
      </c>
      <c r="D118" s="390">
        <v>664</v>
      </c>
      <c r="E118" s="390">
        <v>640</v>
      </c>
      <c r="F118" s="387"/>
    </row>
    <row r="119" s="59" customFormat="1" ht="18.95" customHeight="1" spans="1:6">
      <c r="A119" s="388">
        <v>2011102</v>
      </c>
      <c r="B119" s="388" t="s">
        <v>147</v>
      </c>
      <c r="C119" s="390"/>
      <c r="D119" s="390"/>
      <c r="E119" s="390"/>
      <c r="F119" s="387" t="e">
        <f t="shared" ref="F119:F121" si="14">(E119-C119)/C119*100</f>
        <v>#DIV/0!</v>
      </c>
    </row>
    <row r="120" s="59" customFormat="1" ht="18.95" customHeight="1" spans="1:6">
      <c r="A120" s="388">
        <v>2011103</v>
      </c>
      <c r="B120" s="388" t="s">
        <v>148</v>
      </c>
      <c r="C120" s="390"/>
      <c r="D120" s="390"/>
      <c r="E120" s="390"/>
      <c r="F120" s="387" t="e">
        <f t="shared" si="14"/>
        <v>#DIV/0!</v>
      </c>
    </row>
    <row r="121" s="59" customFormat="1" ht="18.95" customHeight="1" spans="1:6">
      <c r="A121" s="388">
        <v>2011104</v>
      </c>
      <c r="B121" s="388" t="s">
        <v>217</v>
      </c>
      <c r="C121" s="390"/>
      <c r="D121" s="390"/>
      <c r="E121" s="390"/>
      <c r="F121" s="387" t="e">
        <f t="shared" si="14"/>
        <v>#DIV/0!</v>
      </c>
    </row>
    <row r="122" s="59" customFormat="1" ht="18.95" customHeight="1" spans="1:6">
      <c r="A122" s="388">
        <v>2011105</v>
      </c>
      <c r="B122" s="388" t="s">
        <v>218</v>
      </c>
      <c r="C122" s="390"/>
      <c r="D122" s="390"/>
      <c r="E122" s="390"/>
      <c r="F122" s="387"/>
    </row>
    <row r="123" s="59" customFormat="1" ht="18.95" customHeight="1" spans="1:6">
      <c r="A123" s="388">
        <v>2011106</v>
      </c>
      <c r="B123" s="388" t="s">
        <v>219</v>
      </c>
      <c r="C123" s="390"/>
      <c r="D123" s="390"/>
      <c r="E123" s="390"/>
      <c r="F123" s="387" t="e">
        <f t="shared" ref="F123:F125" si="15">(E123-C123)/C123*100</f>
        <v>#DIV/0!</v>
      </c>
    </row>
    <row r="124" s="59" customFormat="1" ht="18.95" customHeight="1" spans="1:6">
      <c r="A124" s="388">
        <v>2011150</v>
      </c>
      <c r="B124" s="388" t="s">
        <v>155</v>
      </c>
      <c r="C124" s="390">
        <v>58</v>
      </c>
      <c r="D124" s="390">
        <v>58</v>
      </c>
      <c r="E124" s="390">
        <v>67</v>
      </c>
      <c r="F124" s="387">
        <f t="shared" si="15"/>
        <v>15.5172413793103</v>
      </c>
    </row>
    <row r="125" s="59" customFormat="1" ht="18.95" customHeight="1" spans="1:6">
      <c r="A125" s="388">
        <v>2011199</v>
      </c>
      <c r="B125" s="388" t="s">
        <v>220</v>
      </c>
      <c r="C125" s="390">
        <v>152</v>
      </c>
      <c r="D125" s="390">
        <v>295</v>
      </c>
      <c r="E125" s="390">
        <v>460</v>
      </c>
      <c r="F125" s="387">
        <f t="shared" si="15"/>
        <v>202.631578947368</v>
      </c>
    </row>
    <row r="126" s="340" customFormat="1" ht="18.95" customHeight="1" spans="1:6">
      <c r="A126" s="388">
        <v>20113</v>
      </c>
      <c r="B126" s="388" t="s">
        <v>221</v>
      </c>
      <c r="C126" s="389">
        <f>SUM(C127:C136)</f>
        <v>304</v>
      </c>
      <c r="D126" s="389">
        <f>SUM(D127:D136)</f>
        <v>455</v>
      </c>
      <c r="E126" s="389">
        <f>SUM(E127:E136)</f>
        <v>761</v>
      </c>
      <c r="F126" s="387"/>
    </row>
    <row r="127" s="59" customFormat="1" ht="18.95" customHeight="1" spans="1:6">
      <c r="A127" s="388">
        <v>2011301</v>
      </c>
      <c r="B127" s="388" t="s">
        <v>146</v>
      </c>
      <c r="C127" s="390">
        <v>207</v>
      </c>
      <c r="D127" s="390">
        <v>155</v>
      </c>
      <c r="E127" s="390">
        <v>117</v>
      </c>
      <c r="F127" s="387"/>
    </row>
    <row r="128" s="59" customFormat="1" ht="18.95" customHeight="1" spans="1:6">
      <c r="A128" s="388">
        <v>2011302</v>
      </c>
      <c r="B128" s="388" t="s">
        <v>147</v>
      </c>
      <c r="C128" s="390"/>
      <c r="D128" s="390"/>
      <c r="E128" s="390"/>
      <c r="F128" s="387" t="e">
        <f t="shared" ref="F128:F133" si="16">(E128-C128)/C128*100</f>
        <v>#DIV/0!</v>
      </c>
    </row>
    <row r="129" s="59" customFormat="1" ht="18.95" customHeight="1" spans="1:6">
      <c r="A129" s="388">
        <v>2011303</v>
      </c>
      <c r="B129" s="388" t="s">
        <v>148</v>
      </c>
      <c r="C129" s="390"/>
      <c r="D129" s="390"/>
      <c r="E129" s="390"/>
      <c r="F129" s="387"/>
    </row>
    <row r="130" s="59" customFormat="1" ht="18.95" customHeight="1" spans="1:6">
      <c r="A130" s="388">
        <v>2011304</v>
      </c>
      <c r="B130" s="388" t="s">
        <v>222</v>
      </c>
      <c r="C130" s="390"/>
      <c r="D130" s="390"/>
      <c r="E130" s="390"/>
      <c r="F130" s="387"/>
    </row>
    <row r="131" s="59" customFormat="1" ht="18.95" customHeight="1" spans="1:6">
      <c r="A131" s="388">
        <v>2011305</v>
      </c>
      <c r="B131" s="388" t="s">
        <v>223</v>
      </c>
      <c r="C131" s="390"/>
      <c r="D131" s="390"/>
      <c r="E131" s="390"/>
      <c r="F131" s="387"/>
    </row>
    <row r="132" s="59" customFormat="1" ht="18.95" customHeight="1" spans="1:6">
      <c r="A132" s="388">
        <v>2011306</v>
      </c>
      <c r="B132" s="388" t="s">
        <v>224</v>
      </c>
      <c r="C132" s="390"/>
      <c r="D132" s="390"/>
      <c r="E132" s="390"/>
      <c r="F132" s="387" t="e">
        <f t="shared" si="16"/>
        <v>#DIV/0!</v>
      </c>
    </row>
    <row r="133" s="59" customFormat="1" ht="18.95" customHeight="1" spans="1:6">
      <c r="A133" s="388">
        <v>2011307</v>
      </c>
      <c r="B133" s="388" t="s">
        <v>225</v>
      </c>
      <c r="C133" s="390"/>
      <c r="D133" s="390"/>
      <c r="E133" s="390"/>
      <c r="F133" s="387" t="e">
        <f t="shared" si="16"/>
        <v>#DIV/0!</v>
      </c>
    </row>
    <row r="134" s="340" customFormat="1" ht="18.95" customHeight="1" spans="1:6">
      <c r="A134" s="388">
        <v>2011308</v>
      </c>
      <c r="B134" s="388" t="s">
        <v>226</v>
      </c>
      <c r="C134" s="390"/>
      <c r="D134" s="390">
        <v>113</v>
      </c>
      <c r="E134" s="390">
        <v>540</v>
      </c>
      <c r="F134" s="387"/>
    </row>
    <row r="135" s="59" customFormat="1" ht="18.95" customHeight="1" spans="1:6">
      <c r="A135" s="388">
        <v>2011350</v>
      </c>
      <c r="B135" s="388" t="s">
        <v>155</v>
      </c>
      <c r="C135" s="390">
        <v>97</v>
      </c>
      <c r="D135" s="390">
        <v>94</v>
      </c>
      <c r="E135" s="390">
        <v>104</v>
      </c>
      <c r="F135" s="387"/>
    </row>
    <row r="136" s="59" customFormat="1" ht="18.95" customHeight="1" spans="1:6">
      <c r="A136" s="388">
        <v>2011399</v>
      </c>
      <c r="B136" s="388" t="s">
        <v>227</v>
      </c>
      <c r="C136" s="390"/>
      <c r="D136" s="390">
        <v>93</v>
      </c>
      <c r="E136" s="390"/>
      <c r="F136" s="387" t="e">
        <f t="shared" ref="F136:F143" si="17">(E136-C136)/C136*100</f>
        <v>#DIV/0!</v>
      </c>
    </row>
    <row r="137" s="340" customFormat="1" ht="18.95" customHeight="1" spans="1:6">
      <c r="A137" s="388">
        <v>20114</v>
      </c>
      <c r="B137" s="388" t="s">
        <v>228</v>
      </c>
      <c r="C137" s="389">
        <f>SUM(C138:C150)</f>
        <v>0</v>
      </c>
      <c r="D137" s="389">
        <f>SUM(D138:D150)</f>
        <v>20</v>
      </c>
      <c r="E137" s="389">
        <f>SUM(E138:E150)</f>
        <v>0</v>
      </c>
      <c r="F137" s="387" t="e">
        <f t="shared" si="17"/>
        <v>#DIV/0!</v>
      </c>
    </row>
    <row r="138" s="59" customFormat="1" ht="18.95" customHeight="1" spans="1:6">
      <c r="A138" s="388">
        <v>2011401</v>
      </c>
      <c r="B138" s="388" t="s">
        <v>146</v>
      </c>
      <c r="C138" s="390"/>
      <c r="D138" s="390"/>
      <c r="E138" s="390"/>
      <c r="F138" s="387"/>
    </row>
    <row r="139" s="59" customFormat="1" ht="18.95" customHeight="1" spans="1:6">
      <c r="A139" s="388">
        <v>2011402</v>
      </c>
      <c r="B139" s="388" t="s">
        <v>147</v>
      </c>
      <c r="C139" s="390"/>
      <c r="D139" s="390"/>
      <c r="E139" s="390"/>
      <c r="F139" s="387"/>
    </row>
    <row r="140" s="59" customFormat="1" ht="18.95" customHeight="1" spans="1:6">
      <c r="A140" s="388">
        <v>2011403</v>
      </c>
      <c r="B140" s="388" t="s">
        <v>148</v>
      </c>
      <c r="C140" s="390"/>
      <c r="D140" s="390"/>
      <c r="E140" s="390"/>
      <c r="F140" s="387" t="e">
        <f t="shared" si="17"/>
        <v>#DIV/0!</v>
      </c>
    </row>
    <row r="141" s="59" customFormat="1" ht="18.95" customHeight="1" spans="1:6">
      <c r="A141" s="388">
        <v>2011404</v>
      </c>
      <c r="B141" s="388" t="s">
        <v>229</v>
      </c>
      <c r="C141" s="390"/>
      <c r="D141" s="390"/>
      <c r="E141" s="390"/>
      <c r="F141" s="387" t="e">
        <f t="shared" si="17"/>
        <v>#DIV/0!</v>
      </c>
    </row>
    <row r="142" s="59" customFormat="1" ht="18.95" customHeight="1" spans="1:6">
      <c r="A142" s="388">
        <v>2011405</v>
      </c>
      <c r="B142" s="388" t="s">
        <v>230</v>
      </c>
      <c r="C142" s="390"/>
      <c r="D142" s="390"/>
      <c r="E142" s="390"/>
      <c r="F142" s="387" t="e">
        <f t="shared" si="17"/>
        <v>#DIV/0!</v>
      </c>
    </row>
    <row r="143" s="59" customFormat="1" ht="18.95" customHeight="1" spans="1:6">
      <c r="A143" s="388">
        <v>2011406</v>
      </c>
      <c r="B143" s="388" t="s">
        <v>231</v>
      </c>
      <c r="C143" s="390"/>
      <c r="D143" s="390">
        <v>20</v>
      </c>
      <c r="E143" s="390"/>
      <c r="F143" s="387" t="e">
        <f t="shared" si="17"/>
        <v>#DIV/0!</v>
      </c>
    </row>
    <row r="144" s="59" customFormat="1" ht="18.95" customHeight="1" spans="1:6">
      <c r="A144" s="388">
        <v>2011407</v>
      </c>
      <c r="B144" s="388" t="s">
        <v>232</v>
      </c>
      <c r="C144" s="390"/>
      <c r="D144" s="390"/>
      <c r="E144" s="390"/>
      <c r="F144" s="387"/>
    </row>
    <row r="145" s="59" customFormat="1" ht="18.95" customHeight="1" spans="1:6">
      <c r="A145" s="388">
        <v>2011408</v>
      </c>
      <c r="B145" s="388" t="s">
        <v>233</v>
      </c>
      <c r="C145" s="390"/>
      <c r="D145" s="390"/>
      <c r="E145" s="390"/>
      <c r="F145" s="387" t="e">
        <f t="shared" ref="F145:F148" si="18">(E145-C145)/C145*100</f>
        <v>#DIV/0!</v>
      </c>
    </row>
    <row r="146" s="59" customFormat="1" ht="18.95" customHeight="1" spans="1:6">
      <c r="A146" s="388">
        <v>2011409</v>
      </c>
      <c r="B146" s="388" t="s">
        <v>234</v>
      </c>
      <c r="C146" s="390"/>
      <c r="D146" s="390"/>
      <c r="E146" s="390"/>
      <c r="F146" s="387" t="e">
        <f t="shared" si="18"/>
        <v>#DIV/0!</v>
      </c>
    </row>
    <row r="147" s="59" customFormat="1" ht="18.95" customHeight="1" spans="1:6">
      <c r="A147" s="388">
        <v>2011410</v>
      </c>
      <c r="B147" s="388" t="s">
        <v>235</v>
      </c>
      <c r="C147" s="390"/>
      <c r="D147" s="390"/>
      <c r="E147" s="390"/>
      <c r="F147" s="387" t="e">
        <f t="shared" si="18"/>
        <v>#DIV/0!</v>
      </c>
    </row>
    <row r="148" s="59" customFormat="1" ht="18.95" customHeight="1" spans="1:6">
      <c r="A148" s="388">
        <v>2011411</v>
      </c>
      <c r="B148" s="388" t="s">
        <v>236</v>
      </c>
      <c r="C148" s="390"/>
      <c r="D148" s="390"/>
      <c r="E148" s="390"/>
      <c r="F148" s="387" t="e">
        <f t="shared" si="18"/>
        <v>#DIV/0!</v>
      </c>
    </row>
    <row r="149" s="59" customFormat="1" ht="18.95" customHeight="1" spans="1:6">
      <c r="A149" s="388">
        <v>2011450</v>
      </c>
      <c r="B149" s="388" t="s">
        <v>155</v>
      </c>
      <c r="C149" s="390"/>
      <c r="D149" s="390"/>
      <c r="E149" s="390"/>
      <c r="F149" s="387"/>
    </row>
    <row r="150" s="59" customFormat="1" ht="18.95" customHeight="1" spans="1:6">
      <c r="A150" s="388">
        <v>2011499</v>
      </c>
      <c r="B150" s="388" t="s">
        <v>237</v>
      </c>
      <c r="C150" s="390"/>
      <c r="D150" s="390"/>
      <c r="E150" s="390"/>
      <c r="F150" s="387"/>
    </row>
    <row r="151" s="340" customFormat="1" ht="18.95" customHeight="1" spans="1:6">
      <c r="A151" s="388">
        <v>20123</v>
      </c>
      <c r="B151" s="388" t="s">
        <v>238</v>
      </c>
      <c r="C151" s="389">
        <f>SUM(C152:C157)</f>
        <v>0</v>
      </c>
      <c r="D151" s="389">
        <f>SUM(D152:D157)</f>
        <v>0</v>
      </c>
      <c r="E151" s="389">
        <f>SUM(E152:E157)</f>
        <v>50</v>
      </c>
      <c r="F151" s="387" t="e">
        <f t="shared" ref="F151:F155" si="19">(E151-C151)/C151*100</f>
        <v>#DIV/0!</v>
      </c>
    </row>
    <row r="152" s="59" customFormat="1" ht="18.95" customHeight="1" spans="1:6">
      <c r="A152" s="388">
        <v>2012301</v>
      </c>
      <c r="B152" s="388" t="s">
        <v>146</v>
      </c>
      <c r="C152" s="390"/>
      <c r="D152" s="390"/>
      <c r="E152" s="390"/>
      <c r="F152" s="387" t="e">
        <f t="shared" si="19"/>
        <v>#DIV/0!</v>
      </c>
    </row>
    <row r="153" s="59" customFormat="1" ht="18.95" customHeight="1" spans="1:6">
      <c r="A153" s="388">
        <v>2012302</v>
      </c>
      <c r="B153" s="388" t="s">
        <v>147</v>
      </c>
      <c r="C153" s="390"/>
      <c r="D153" s="390"/>
      <c r="E153" s="390"/>
      <c r="F153" s="387" t="e">
        <f t="shared" si="19"/>
        <v>#DIV/0!</v>
      </c>
    </row>
    <row r="154" s="59" customFormat="1" ht="18.95" customHeight="1" spans="1:6">
      <c r="A154" s="388">
        <v>2012303</v>
      </c>
      <c r="B154" s="388" t="s">
        <v>148</v>
      </c>
      <c r="C154" s="390"/>
      <c r="D154" s="390"/>
      <c r="E154" s="390"/>
      <c r="F154" s="387" t="e">
        <f t="shared" si="19"/>
        <v>#DIV/0!</v>
      </c>
    </row>
    <row r="155" s="59" customFormat="1" ht="18.95" customHeight="1" spans="1:6">
      <c r="A155" s="388">
        <v>2012304</v>
      </c>
      <c r="B155" s="388" t="s">
        <v>239</v>
      </c>
      <c r="C155" s="390"/>
      <c r="D155" s="390"/>
      <c r="E155" s="390"/>
      <c r="F155" s="387" t="e">
        <f t="shared" si="19"/>
        <v>#DIV/0!</v>
      </c>
    </row>
    <row r="156" s="59" customFormat="1" ht="18.95" customHeight="1" spans="1:6">
      <c r="A156" s="388">
        <v>2012350</v>
      </c>
      <c r="B156" s="388" t="s">
        <v>155</v>
      </c>
      <c r="C156" s="390"/>
      <c r="D156" s="390"/>
      <c r="E156" s="390"/>
      <c r="F156" s="387"/>
    </row>
    <row r="157" s="59" customFormat="1" ht="18.95" customHeight="1" spans="1:6">
      <c r="A157" s="388">
        <v>2012399</v>
      </c>
      <c r="B157" s="388" t="s">
        <v>240</v>
      </c>
      <c r="C157" s="390"/>
      <c r="D157" s="390"/>
      <c r="E157" s="390">
        <v>50</v>
      </c>
      <c r="F157" s="387" t="e">
        <f t="shared" ref="F157:F166" si="20">(E157-C157)/C157*100</f>
        <v>#DIV/0!</v>
      </c>
    </row>
    <row r="158" s="340" customFormat="1" ht="18.95" customHeight="1" spans="1:6">
      <c r="A158" s="391">
        <v>20125</v>
      </c>
      <c r="B158" s="388" t="s">
        <v>241</v>
      </c>
      <c r="C158" s="389">
        <f>SUM(C159:C165)</f>
        <v>0</v>
      </c>
      <c r="D158" s="389">
        <f>SUM(D159:D165)</f>
        <v>0</v>
      </c>
      <c r="E158" s="389">
        <f>SUM(E159:E165)</f>
        <v>0</v>
      </c>
      <c r="F158" s="387" t="e">
        <f t="shared" si="20"/>
        <v>#DIV/0!</v>
      </c>
    </row>
    <row r="159" s="59" customFormat="1" ht="18.95" customHeight="1" spans="1:6">
      <c r="A159" s="388">
        <v>2012501</v>
      </c>
      <c r="B159" s="388" t="s">
        <v>146</v>
      </c>
      <c r="C159" s="390"/>
      <c r="D159" s="390"/>
      <c r="E159" s="390"/>
      <c r="F159" s="387" t="e">
        <f t="shared" si="20"/>
        <v>#DIV/0!</v>
      </c>
    </row>
    <row r="160" s="59" customFormat="1" ht="18.95" customHeight="1" spans="1:6">
      <c r="A160" s="388">
        <v>2012502</v>
      </c>
      <c r="B160" s="388" t="s">
        <v>147</v>
      </c>
      <c r="C160" s="390"/>
      <c r="D160" s="390"/>
      <c r="E160" s="390"/>
      <c r="F160" s="387" t="e">
        <f t="shared" si="20"/>
        <v>#DIV/0!</v>
      </c>
    </row>
    <row r="161" s="59" customFormat="1" ht="18.95" customHeight="1" spans="1:6">
      <c r="A161" s="388">
        <v>2012503</v>
      </c>
      <c r="B161" s="388" t="s">
        <v>148</v>
      </c>
      <c r="C161" s="390"/>
      <c r="D161" s="390"/>
      <c r="E161" s="390"/>
      <c r="F161" s="387" t="e">
        <f t="shared" si="20"/>
        <v>#DIV/0!</v>
      </c>
    </row>
    <row r="162" s="59" customFormat="1" ht="18.95" customHeight="1" spans="1:6">
      <c r="A162" s="388">
        <v>2012504</v>
      </c>
      <c r="B162" s="388" t="s">
        <v>242</v>
      </c>
      <c r="C162" s="390"/>
      <c r="D162" s="390"/>
      <c r="E162" s="390"/>
      <c r="F162" s="387" t="e">
        <f t="shared" si="20"/>
        <v>#DIV/0!</v>
      </c>
    </row>
    <row r="163" s="59" customFormat="1" ht="18.95" customHeight="1" spans="1:6">
      <c r="A163" s="388">
        <v>2012505</v>
      </c>
      <c r="B163" s="388" t="s">
        <v>243</v>
      </c>
      <c r="C163" s="390"/>
      <c r="D163" s="390"/>
      <c r="E163" s="390"/>
      <c r="F163" s="387" t="e">
        <f t="shared" si="20"/>
        <v>#DIV/0!</v>
      </c>
    </row>
    <row r="164" s="59" customFormat="1" ht="18.95" customHeight="1" spans="1:6">
      <c r="A164" s="388">
        <v>2012550</v>
      </c>
      <c r="B164" s="388" t="s">
        <v>155</v>
      </c>
      <c r="C164" s="390"/>
      <c r="D164" s="390"/>
      <c r="E164" s="390"/>
      <c r="F164" s="387" t="e">
        <f t="shared" si="20"/>
        <v>#DIV/0!</v>
      </c>
    </row>
    <row r="165" s="59" customFormat="1" ht="18.95" customHeight="1" spans="1:6">
      <c r="A165" s="388">
        <v>2012599</v>
      </c>
      <c r="B165" s="388" t="s">
        <v>244</v>
      </c>
      <c r="C165" s="390"/>
      <c r="D165" s="390"/>
      <c r="E165" s="390"/>
      <c r="F165" s="387" t="e">
        <f t="shared" si="20"/>
        <v>#DIV/0!</v>
      </c>
    </row>
    <row r="166" s="340" customFormat="1" ht="18.95" customHeight="1" spans="1:6">
      <c r="A166" s="388">
        <v>20126</v>
      </c>
      <c r="B166" s="388" t="s">
        <v>245</v>
      </c>
      <c r="C166" s="389">
        <f>SUM(C167:C171)</f>
        <v>105</v>
      </c>
      <c r="D166" s="389">
        <f>SUM(D167:D171)</f>
        <v>102</v>
      </c>
      <c r="E166" s="389">
        <f>SUM(E167:E171)</f>
        <v>85</v>
      </c>
      <c r="F166" s="387">
        <f t="shared" si="20"/>
        <v>-19.047619047619</v>
      </c>
    </row>
    <row r="167" s="59" customFormat="1" ht="18.95" customHeight="1" spans="1:6">
      <c r="A167" s="388">
        <v>2012601</v>
      </c>
      <c r="B167" s="388" t="s">
        <v>146</v>
      </c>
      <c r="C167" s="390">
        <v>93</v>
      </c>
      <c r="D167" s="390">
        <v>60</v>
      </c>
      <c r="E167" s="390">
        <v>61</v>
      </c>
      <c r="F167" s="387"/>
    </row>
    <row r="168" s="59" customFormat="1" ht="18.95" customHeight="1" spans="1:6">
      <c r="A168" s="388">
        <v>2012602</v>
      </c>
      <c r="B168" s="388" t="s">
        <v>147</v>
      </c>
      <c r="C168" s="390"/>
      <c r="D168" s="390"/>
      <c r="E168" s="390"/>
      <c r="F168" s="387" t="e">
        <f t="shared" ref="F168:F171" si="21">(E168-C168)/C168*100</f>
        <v>#DIV/0!</v>
      </c>
    </row>
    <row r="169" s="59" customFormat="1" ht="18.95" customHeight="1" spans="1:6">
      <c r="A169" s="388">
        <v>2012603</v>
      </c>
      <c r="B169" s="388" t="s">
        <v>148</v>
      </c>
      <c r="C169" s="390"/>
      <c r="D169" s="390"/>
      <c r="E169" s="390"/>
      <c r="F169" s="387" t="e">
        <f t="shared" si="21"/>
        <v>#DIV/0!</v>
      </c>
    </row>
    <row r="170" s="59" customFormat="1" ht="18.95" customHeight="1" spans="1:6">
      <c r="A170" s="388">
        <v>2012604</v>
      </c>
      <c r="B170" s="388" t="s">
        <v>246</v>
      </c>
      <c r="C170" s="390"/>
      <c r="D170" s="390">
        <v>29</v>
      </c>
      <c r="E170" s="390"/>
      <c r="F170" s="387"/>
    </row>
    <row r="171" s="59" customFormat="1" ht="18.95" customHeight="1" spans="1:6">
      <c r="A171" s="388">
        <v>2012699</v>
      </c>
      <c r="B171" s="388" t="s">
        <v>247</v>
      </c>
      <c r="C171" s="390">
        <v>12</v>
      </c>
      <c r="D171" s="390">
        <v>13</v>
      </c>
      <c r="E171" s="390">
        <v>24</v>
      </c>
      <c r="F171" s="387">
        <f t="shared" si="21"/>
        <v>100</v>
      </c>
    </row>
    <row r="172" s="340" customFormat="1" ht="18.95" customHeight="1" spans="1:6">
      <c r="A172" s="388">
        <v>20128</v>
      </c>
      <c r="B172" s="388" t="s">
        <v>248</v>
      </c>
      <c r="C172" s="389">
        <f>SUM(C173:C178)</f>
        <v>59</v>
      </c>
      <c r="D172" s="389">
        <f>SUM(D173:D178)</f>
        <v>56</v>
      </c>
      <c r="E172" s="389">
        <f>SUM(E173:E178)</f>
        <v>45</v>
      </c>
      <c r="F172" s="387"/>
    </row>
    <row r="173" s="59" customFormat="1" ht="18.95" customHeight="1" spans="1:6">
      <c r="A173" s="388">
        <v>2012801</v>
      </c>
      <c r="B173" s="388" t="s">
        <v>146</v>
      </c>
      <c r="C173" s="390">
        <v>46</v>
      </c>
      <c r="D173" s="390">
        <v>36</v>
      </c>
      <c r="E173" s="390">
        <v>28</v>
      </c>
      <c r="F173" s="387"/>
    </row>
    <row r="174" s="59" customFormat="1" ht="18.95" customHeight="1" spans="1:6">
      <c r="A174" s="388">
        <v>2012802</v>
      </c>
      <c r="B174" s="388" t="s">
        <v>147</v>
      </c>
      <c r="C174" s="390"/>
      <c r="D174" s="390"/>
      <c r="E174" s="390"/>
      <c r="F174" s="387"/>
    </row>
    <row r="175" s="59" customFormat="1" ht="18.95" customHeight="1" spans="1:6">
      <c r="A175" s="388">
        <v>2012803</v>
      </c>
      <c r="B175" s="388" t="s">
        <v>148</v>
      </c>
      <c r="C175" s="390"/>
      <c r="D175" s="390"/>
      <c r="E175" s="390"/>
      <c r="F175" s="387"/>
    </row>
    <row r="176" s="59" customFormat="1" ht="18.95" customHeight="1" spans="1:6">
      <c r="A176" s="388">
        <v>2012804</v>
      </c>
      <c r="B176" s="388" t="s">
        <v>160</v>
      </c>
      <c r="C176" s="390"/>
      <c r="D176" s="390"/>
      <c r="E176" s="390"/>
      <c r="F176" s="387"/>
    </row>
    <row r="177" s="59" customFormat="1" ht="18.95" customHeight="1" spans="1:6">
      <c r="A177" s="388">
        <v>2012850</v>
      </c>
      <c r="B177" s="388" t="s">
        <v>155</v>
      </c>
      <c r="C177" s="390">
        <v>13</v>
      </c>
      <c r="D177" s="390">
        <v>14</v>
      </c>
      <c r="E177" s="390">
        <v>17</v>
      </c>
      <c r="F177" s="387">
        <f t="shared" ref="F177:F183" si="22">(E177-C177)/C177*100</f>
        <v>30.7692307692308</v>
      </c>
    </row>
    <row r="178" s="59" customFormat="1" ht="18.95" customHeight="1" spans="1:6">
      <c r="A178" s="388">
        <v>2012899</v>
      </c>
      <c r="B178" s="388" t="s">
        <v>249</v>
      </c>
      <c r="C178" s="390"/>
      <c r="D178" s="390">
        <v>6</v>
      </c>
      <c r="E178" s="390"/>
      <c r="F178" s="387"/>
    </row>
    <row r="179" s="340" customFormat="1" ht="18.95" customHeight="1" spans="1:6">
      <c r="A179" s="388">
        <v>20129</v>
      </c>
      <c r="B179" s="388" t="s">
        <v>250</v>
      </c>
      <c r="C179" s="389">
        <f>SUM(C180:C185)</f>
        <v>330</v>
      </c>
      <c r="D179" s="389">
        <f>SUM(D180:D185)</f>
        <v>382</v>
      </c>
      <c r="E179" s="389">
        <f>SUM(E180:E185)</f>
        <v>369</v>
      </c>
      <c r="F179" s="387"/>
    </row>
    <row r="180" s="59" customFormat="1" ht="18.95" customHeight="1" spans="1:6">
      <c r="A180" s="388">
        <v>2012901</v>
      </c>
      <c r="B180" s="388" t="s">
        <v>146</v>
      </c>
      <c r="C180" s="390">
        <v>169</v>
      </c>
      <c r="D180" s="390">
        <v>140</v>
      </c>
      <c r="E180" s="390">
        <v>94</v>
      </c>
      <c r="F180" s="387">
        <f t="shared" si="22"/>
        <v>-44.3786982248521</v>
      </c>
    </row>
    <row r="181" s="59" customFormat="1" ht="18.95" customHeight="1" spans="1:6">
      <c r="A181" s="388">
        <v>2012902</v>
      </c>
      <c r="B181" s="388" t="s">
        <v>147</v>
      </c>
      <c r="C181" s="390"/>
      <c r="D181" s="390"/>
      <c r="E181" s="390"/>
      <c r="F181" s="387" t="e">
        <f t="shared" si="22"/>
        <v>#DIV/0!</v>
      </c>
    </row>
    <row r="182" s="59" customFormat="1" ht="18.95" customHeight="1" spans="1:6">
      <c r="A182" s="388">
        <v>2012903</v>
      </c>
      <c r="B182" s="388" t="s">
        <v>148</v>
      </c>
      <c r="C182" s="390"/>
      <c r="D182" s="390"/>
      <c r="E182" s="390"/>
      <c r="F182" s="387" t="e">
        <f t="shared" si="22"/>
        <v>#DIV/0!</v>
      </c>
    </row>
    <row r="183" s="59" customFormat="1" ht="18.95" customHeight="1" spans="1:6">
      <c r="A183" s="388">
        <v>2012906</v>
      </c>
      <c r="B183" s="388" t="s">
        <v>251</v>
      </c>
      <c r="C183" s="390"/>
      <c r="D183" s="390">
        <v>80</v>
      </c>
      <c r="E183" s="390"/>
      <c r="F183" s="387" t="e">
        <f t="shared" si="22"/>
        <v>#DIV/0!</v>
      </c>
    </row>
    <row r="184" s="59" customFormat="1" ht="18.95" customHeight="1" spans="1:6">
      <c r="A184" s="388">
        <v>2012950</v>
      </c>
      <c r="B184" s="388" t="s">
        <v>155</v>
      </c>
      <c r="C184" s="390">
        <v>22</v>
      </c>
      <c r="D184" s="390">
        <v>18</v>
      </c>
      <c r="E184" s="390">
        <v>16</v>
      </c>
      <c r="F184" s="387"/>
    </row>
    <row r="185" s="59" customFormat="1" ht="18.95" customHeight="1" spans="1:6">
      <c r="A185" s="388">
        <v>2012999</v>
      </c>
      <c r="B185" s="388" t="s">
        <v>252</v>
      </c>
      <c r="C185" s="390">
        <v>139</v>
      </c>
      <c r="D185" s="390">
        <v>144</v>
      </c>
      <c r="E185" s="390">
        <v>259</v>
      </c>
      <c r="F185" s="387"/>
    </row>
    <row r="186" s="340" customFormat="1" ht="18.95" customHeight="1" spans="1:6">
      <c r="A186" s="388">
        <v>20131</v>
      </c>
      <c r="B186" s="388" t="s">
        <v>253</v>
      </c>
      <c r="C186" s="389">
        <f>SUM(C187:C192)</f>
        <v>1145</v>
      </c>
      <c r="D186" s="389">
        <f>SUM(D187:D192)</f>
        <v>1094</v>
      </c>
      <c r="E186" s="389">
        <f>SUM(E187:E192)</f>
        <v>832</v>
      </c>
      <c r="F186" s="387">
        <f t="shared" ref="F186:F192" si="23">(E186-C186)/C186*100</f>
        <v>-27.3362445414847</v>
      </c>
    </row>
    <row r="187" s="59" customFormat="1" ht="18.95" customHeight="1" spans="1:6">
      <c r="A187" s="388">
        <v>2013101</v>
      </c>
      <c r="B187" s="388" t="s">
        <v>146</v>
      </c>
      <c r="C187" s="390">
        <v>894</v>
      </c>
      <c r="D187" s="390">
        <v>738</v>
      </c>
      <c r="E187" s="390">
        <v>513</v>
      </c>
      <c r="F187" s="387"/>
    </row>
    <row r="188" s="59" customFormat="1" ht="18.95" customHeight="1" spans="1:6">
      <c r="A188" s="388">
        <v>2013102</v>
      </c>
      <c r="B188" s="388" t="s">
        <v>147</v>
      </c>
      <c r="C188" s="390"/>
      <c r="D188" s="390"/>
      <c r="E188" s="390"/>
      <c r="F188" s="387"/>
    </row>
    <row r="189" s="59" customFormat="1" ht="18.95" customHeight="1" spans="1:6">
      <c r="A189" s="388">
        <v>2013103</v>
      </c>
      <c r="B189" s="388" t="s">
        <v>148</v>
      </c>
      <c r="C189" s="390"/>
      <c r="D189" s="390"/>
      <c r="E189" s="390"/>
      <c r="F189" s="387" t="e">
        <f t="shared" si="23"/>
        <v>#DIV/0!</v>
      </c>
    </row>
    <row r="190" s="59" customFormat="1" ht="18.95" customHeight="1" spans="1:6">
      <c r="A190" s="388">
        <v>2013105</v>
      </c>
      <c r="B190" s="388" t="s">
        <v>254</v>
      </c>
      <c r="C190" s="390"/>
      <c r="D190" s="390"/>
      <c r="E190" s="390"/>
      <c r="F190" s="387" t="e">
        <f t="shared" si="23"/>
        <v>#DIV/0!</v>
      </c>
    </row>
    <row r="191" s="59" customFormat="1" ht="18.95" customHeight="1" spans="1:6">
      <c r="A191" s="388">
        <v>2013150</v>
      </c>
      <c r="B191" s="388" t="s">
        <v>155</v>
      </c>
      <c r="C191" s="390">
        <v>131</v>
      </c>
      <c r="D191" s="390">
        <v>137</v>
      </c>
      <c r="E191" s="390">
        <v>156</v>
      </c>
      <c r="F191" s="387">
        <f t="shared" si="23"/>
        <v>19.0839694656489</v>
      </c>
    </row>
    <row r="192" s="59" customFormat="1" ht="18.95" customHeight="1" spans="1:6">
      <c r="A192" s="388">
        <v>2013199</v>
      </c>
      <c r="B192" s="388" t="s">
        <v>255</v>
      </c>
      <c r="C192" s="390">
        <v>120</v>
      </c>
      <c r="D192" s="390">
        <v>219</v>
      </c>
      <c r="E192" s="390">
        <v>163</v>
      </c>
      <c r="F192" s="387">
        <f t="shared" si="23"/>
        <v>35.8333333333333</v>
      </c>
    </row>
    <row r="193" s="340" customFormat="1" ht="18.95" customHeight="1" spans="1:6">
      <c r="A193" s="388">
        <v>20132</v>
      </c>
      <c r="B193" s="388" t="s">
        <v>256</v>
      </c>
      <c r="C193" s="389">
        <f>SUM(C194:C199)</f>
        <v>722</v>
      </c>
      <c r="D193" s="389">
        <f>SUM(D194:D199)</f>
        <v>562</v>
      </c>
      <c r="E193" s="389">
        <f>SUM(E194:E199)</f>
        <v>702</v>
      </c>
      <c r="F193" s="387"/>
    </row>
    <row r="194" s="59" customFormat="1" ht="18.95" customHeight="1" spans="1:6">
      <c r="A194" s="388">
        <v>2013201</v>
      </c>
      <c r="B194" s="388" t="s">
        <v>146</v>
      </c>
      <c r="C194" s="390">
        <v>385</v>
      </c>
      <c r="D194" s="390">
        <v>303</v>
      </c>
      <c r="E194" s="390">
        <v>188</v>
      </c>
      <c r="F194" s="387"/>
    </row>
    <row r="195" s="59" customFormat="1" ht="18.95" customHeight="1" spans="1:6">
      <c r="A195" s="388">
        <v>2013202</v>
      </c>
      <c r="B195" s="388" t="s">
        <v>147</v>
      </c>
      <c r="C195" s="390"/>
      <c r="D195" s="390"/>
      <c r="E195" s="390"/>
      <c r="F195" s="387"/>
    </row>
    <row r="196" s="59" customFormat="1" ht="18.95" customHeight="1" spans="1:6">
      <c r="A196" s="388">
        <v>2013203</v>
      </c>
      <c r="B196" s="388" t="s">
        <v>148</v>
      </c>
      <c r="C196" s="390"/>
      <c r="D196" s="390"/>
      <c r="E196" s="390"/>
      <c r="F196" s="387" t="e">
        <f t="shared" ref="F196:F198" si="24">(E196-C196)/C196*100</f>
        <v>#DIV/0!</v>
      </c>
    </row>
    <row r="197" s="59" customFormat="1" ht="18.95" customHeight="1" spans="1:6">
      <c r="A197" s="388">
        <v>2013204</v>
      </c>
      <c r="B197" s="388" t="s">
        <v>257</v>
      </c>
      <c r="C197" s="390"/>
      <c r="D197" s="390"/>
      <c r="E197" s="390"/>
      <c r="F197" s="387" t="e">
        <f t="shared" si="24"/>
        <v>#DIV/0!</v>
      </c>
    </row>
    <row r="198" s="59" customFormat="1" ht="18.95" customHeight="1" spans="1:6">
      <c r="A198" s="388">
        <v>2013250</v>
      </c>
      <c r="B198" s="388" t="s">
        <v>155</v>
      </c>
      <c r="C198" s="390">
        <v>41</v>
      </c>
      <c r="D198" s="390">
        <v>43</v>
      </c>
      <c r="E198" s="390">
        <v>42</v>
      </c>
      <c r="F198" s="387">
        <f t="shared" si="24"/>
        <v>2.4390243902439</v>
      </c>
    </row>
    <row r="199" s="59" customFormat="1" ht="18.95" customHeight="1" spans="1:6">
      <c r="A199" s="388">
        <v>2013299</v>
      </c>
      <c r="B199" s="388" t="s">
        <v>258</v>
      </c>
      <c r="C199" s="390">
        <v>296</v>
      </c>
      <c r="D199" s="390">
        <v>216</v>
      </c>
      <c r="E199" s="390">
        <v>472</v>
      </c>
      <c r="F199" s="387"/>
    </row>
    <row r="200" s="340" customFormat="1" ht="18.95" customHeight="1" spans="1:6">
      <c r="A200" s="388">
        <v>20133</v>
      </c>
      <c r="B200" s="388" t="s">
        <v>259</v>
      </c>
      <c r="C200" s="389">
        <f>SUM(C201:C205)</f>
        <v>705</v>
      </c>
      <c r="D200" s="389">
        <f>SUM(D201:D205)</f>
        <v>336</v>
      </c>
      <c r="E200" s="389">
        <f>SUM(E201:E205)</f>
        <v>871</v>
      </c>
      <c r="F200" s="387"/>
    </row>
    <row r="201" s="59" customFormat="1" ht="18.95" customHeight="1" spans="1:6">
      <c r="A201" s="388">
        <v>2013301</v>
      </c>
      <c r="B201" s="388" t="s">
        <v>146</v>
      </c>
      <c r="C201" s="390">
        <v>295</v>
      </c>
      <c r="D201" s="390">
        <v>215</v>
      </c>
      <c r="E201" s="390">
        <v>129</v>
      </c>
      <c r="F201" s="387">
        <f t="shared" ref="F201:F205" si="25">(E201-C201)/C201*100</f>
        <v>-56.271186440678</v>
      </c>
    </row>
    <row r="202" s="59" customFormat="1" ht="18.95" customHeight="1" spans="1:6">
      <c r="A202" s="388">
        <v>2013302</v>
      </c>
      <c r="B202" s="388" t="s">
        <v>147</v>
      </c>
      <c r="C202" s="390"/>
      <c r="D202" s="390"/>
      <c r="E202" s="390"/>
      <c r="F202" s="387"/>
    </row>
    <row r="203" s="59" customFormat="1" ht="18.95" customHeight="1" spans="1:6">
      <c r="A203" s="388">
        <v>2013303</v>
      </c>
      <c r="B203" s="388" t="s">
        <v>148</v>
      </c>
      <c r="C203" s="390"/>
      <c r="D203" s="390"/>
      <c r="E203" s="390"/>
      <c r="F203" s="387" t="e">
        <f t="shared" si="25"/>
        <v>#DIV/0!</v>
      </c>
    </row>
    <row r="204" s="59" customFormat="1" ht="18.95" customHeight="1" spans="1:6">
      <c r="A204" s="388">
        <v>2013350</v>
      </c>
      <c r="B204" s="388" t="s">
        <v>155</v>
      </c>
      <c r="C204" s="390">
        <v>33</v>
      </c>
      <c r="D204" s="390">
        <v>34</v>
      </c>
      <c r="E204" s="390">
        <v>39</v>
      </c>
      <c r="F204" s="387">
        <f t="shared" si="25"/>
        <v>18.1818181818182</v>
      </c>
    </row>
    <row r="205" s="59" customFormat="1" ht="18.95" customHeight="1" spans="1:6">
      <c r="A205" s="388">
        <v>2013399</v>
      </c>
      <c r="B205" s="388" t="s">
        <v>260</v>
      </c>
      <c r="C205" s="390">
        <v>377</v>
      </c>
      <c r="D205" s="390">
        <v>87</v>
      </c>
      <c r="E205" s="390">
        <v>703</v>
      </c>
      <c r="F205" s="387">
        <f t="shared" si="25"/>
        <v>86.4721485411141</v>
      </c>
    </row>
    <row r="206" s="340" customFormat="1" ht="18.95" customHeight="1" spans="1:6">
      <c r="A206" s="388">
        <v>20134</v>
      </c>
      <c r="B206" s="388" t="s">
        <v>261</v>
      </c>
      <c r="C206" s="389">
        <f>SUM(C207:C213)</f>
        <v>112</v>
      </c>
      <c r="D206" s="389">
        <f>SUM(D207:D213)</f>
        <v>104</v>
      </c>
      <c r="E206" s="389">
        <f>SUM(E207:E213)</f>
        <v>100</v>
      </c>
      <c r="F206" s="387"/>
    </row>
    <row r="207" s="59" customFormat="1" ht="18.95" customHeight="1" spans="1:6">
      <c r="A207" s="388">
        <v>2013401</v>
      </c>
      <c r="B207" s="388" t="s">
        <v>146</v>
      </c>
      <c r="C207" s="390">
        <v>106</v>
      </c>
      <c r="D207" s="390">
        <v>98</v>
      </c>
      <c r="E207" s="390">
        <v>56</v>
      </c>
      <c r="F207" s="387"/>
    </row>
    <row r="208" s="59" customFormat="1" ht="18.95" customHeight="1" spans="1:6">
      <c r="A208" s="388">
        <v>2013402</v>
      </c>
      <c r="B208" s="388" t="s">
        <v>147</v>
      </c>
      <c r="C208" s="390"/>
      <c r="D208" s="390"/>
      <c r="E208" s="390"/>
      <c r="F208" s="387"/>
    </row>
    <row r="209" s="59" customFormat="1" ht="18.95" customHeight="1" spans="1:6">
      <c r="A209" s="388">
        <v>2013403</v>
      </c>
      <c r="B209" s="388" t="s">
        <v>148</v>
      </c>
      <c r="C209" s="390"/>
      <c r="D209" s="390"/>
      <c r="E209" s="390"/>
      <c r="F209" s="387" t="e">
        <f t="shared" ref="F209:F215" si="26">(E209-C209)/C209*100</f>
        <v>#DIV/0!</v>
      </c>
    </row>
    <row r="210" s="59" customFormat="1" ht="18.95" customHeight="1" spans="1:6">
      <c r="A210" s="388">
        <v>2013404</v>
      </c>
      <c r="B210" s="388" t="s">
        <v>262</v>
      </c>
      <c r="C210" s="390"/>
      <c r="D210" s="390"/>
      <c r="E210" s="390"/>
      <c r="F210" s="387"/>
    </row>
    <row r="211" s="59" customFormat="1" ht="18.95" customHeight="1" spans="1:6">
      <c r="A211" s="388">
        <v>2013405</v>
      </c>
      <c r="B211" s="388" t="s">
        <v>263</v>
      </c>
      <c r="C211" s="390"/>
      <c r="D211" s="390"/>
      <c r="E211" s="390"/>
      <c r="F211" s="387"/>
    </row>
    <row r="212" s="59" customFormat="1" ht="18.95" customHeight="1" spans="1:6">
      <c r="A212" s="388">
        <v>2013450</v>
      </c>
      <c r="B212" s="388" t="s">
        <v>155</v>
      </c>
      <c r="C212" s="390">
        <v>6</v>
      </c>
      <c r="D212" s="390">
        <v>6</v>
      </c>
      <c r="E212" s="390">
        <v>11</v>
      </c>
      <c r="F212" s="387">
        <f t="shared" si="26"/>
        <v>83.3333333333333</v>
      </c>
    </row>
    <row r="213" s="59" customFormat="1" ht="18.95" customHeight="1" spans="1:6">
      <c r="A213" s="388">
        <v>2013499</v>
      </c>
      <c r="B213" s="388" t="s">
        <v>264</v>
      </c>
      <c r="C213" s="390"/>
      <c r="D213" s="390"/>
      <c r="E213" s="390">
        <v>33</v>
      </c>
      <c r="F213" s="387" t="e">
        <f t="shared" si="26"/>
        <v>#DIV/0!</v>
      </c>
    </row>
    <row r="214" s="340" customFormat="1" ht="18.95" customHeight="1" spans="1:6">
      <c r="A214" s="388">
        <v>20135</v>
      </c>
      <c r="B214" s="388" t="s">
        <v>265</v>
      </c>
      <c r="C214" s="389">
        <f>SUM(C215:C219)</f>
        <v>0</v>
      </c>
      <c r="D214" s="389">
        <f>SUM(D215:D219)</f>
        <v>0</v>
      </c>
      <c r="E214" s="389">
        <f>SUM(E215:E219)</f>
        <v>0</v>
      </c>
      <c r="F214" s="387" t="e">
        <f t="shared" si="26"/>
        <v>#DIV/0!</v>
      </c>
    </row>
    <row r="215" s="59" customFormat="1" ht="18.95" customHeight="1" spans="1:6">
      <c r="A215" s="388">
        <v>2013501</v>
      </c>
      <c r="B215" s="388" t="s">
        <v>146</v>
      </c>
      <c r="C215" s="390"/>
      <c r="D215" s="390"/>
      <c r="E215" s="390"/>
      <c r="F215" s="387" t="e">
        <f t="shared" si="26"/>
        <v>#DIV/0!</v>
      </c>
    </row>
    <row r="216" s="59" customFormat="1" ht="18.95" customHeight="1" spans="1:6">
      <c r="A216" s="388">
        <v>2013502</v>
      </c>
      <c r="B216" s="388" t="s">
        <v>147</v>
      </c>
      <c r="C216" s="390"/>
      <c r="D216" s="390"/>
      <c r="E216" s="390"/>
      <c r="F216" s="387"/>
    </row>
    <row r="217" s="59" customFormat="1" ht="18.95" customHeight="1" spans="1:6">
      <c r="A217" s="388">
        <v>2013503</v>
      </c>
      <c r="B217" s="388" t="s">
        <v>148</v>
      </c>
      <c r="C217" s="390"/>
      <c r="D217" s="390"/>
      <c r="E217" s="390"/>
      <c r="F217" s="387"/>
    </row>
    <row r="218" s="59" customFormat="1" ht="18.95" customHeight="1" spans="1:6">
      <c r="A218" s="388">
        <v>2013550</v>
      </c>
      <c r="B218" s="388" t="s">
        <v>155</v>
      </c>
      <c r="C218" s="390"/>
      <c r="D218" s="390"/>
      <c r="E218" s="390"/>
      <c r="F218" s="387" t="e">
        <f t="shared" ref="F218:F221" si="27">(E218-C218)/C218*100</f>
        <v>#DIV/0!</v>
      </c>
    </row>
    <row r="219" s="59" customFormat="1" ht="18.95" customHeight="1" spans="1:6">
      <c r="A219" s="388">
        <v>2013599</v>
      </c>
      <c r="B219" s="388" t="s">
        <v>266</v>
      </c>
      <c r="C219" s="390"/>
      <c r="D219" s="390"/>
      <c r="E219" s="390"/>
      <c r="F219" s="387" t="e">
        <f t="shared" si="27"/>
        <v>#DIV/0!</v>
      </c>
    </row>
    <row r="220" s="340" customFormat="1" ht="18.95" customHeight="1" spans="1:6">
      <c r="A220" s="388">
        <v>20136</v>
      </c>
      <c r="B220" s="388" t="s">
        <v>267</v>
      </c>
      <c r="C220" s="389">
        <f>SUM(C221:C225)</f>
        <v>0</v>
      </c>
      <c r="D220" s="389">
        <f>SUM(D221:D225)</f>
        <v>127</v>
      </c>
      <c r="E220" s="389">
        <f>SUM(E221:E225)</f>
        <v>0</v>
      </c>
      <c r="F220" s="387" t="e">
        <f t="shared" si="27"/>
        <v>#DIV/0!</v>
      </c>
    </row>
    <row r="221" s="59" customFormat="1" ht="18.95" customHeight="1" spans="1:6">
      <c r="A221" s="388">
        <v>2013601</v>
      </c>
      <c r="B221" s="388" t="s">
        <v>146</v>
      </c>
      <c r="C221" s="390"/>
      <c r="D221" s="390"/>
      <c r="E221" s="390"/>
      <c r="F221" s="387" t="e">
        <f t="shared" si="27"/>
        <v>#DIV/0!</v>
      </c>
    </row>
    <row r="222" s="59" customFormat="1" ht="18.95" customHeight="1" spans="1:6">
      <c r="A222" s="388">
        <v>2013602</v>
      </c>
      <c r="B222" s="388" t="s">
        <v>147</v>
      </c>
      <c r="C222" s="390"/>
      <c r="D222" s="390">
        <v>127</v>
      </c>
      <c r="E222" s="390"/>
      <c r="F222" s="387"/>
    </row>
    <row r="223" s="59" customFormat="1" ht="18.95" customHeight="1" spans="1:6">
      <c r="A223" s="388">
        <v>2013603</v>
      </c>
      <c r="B223" s="388" t="s">
        <v>148</v>
      </c>
      <c r="C223" s="390"/>
      <c r="D223" s="390"/>
      <c r="E223" s="390"/>
      <c r="F223" s="387" t="e">
        <f t="shared" ref="F223:F226" si="28">(E223-C223)/C223*100</f>
        <v>#DIV/0!</v>
      </c>
    </row>
    <row r="224" s="59" customFormat="1" ht="18.95" customHeight="1" spans="1:6">
      <c r="A224" s="388">
        <v>2013650</v>
      </c>
      <c r="B224" s="388" t="s">
        <v>155</v>
      </c>
      <c r="C224" s="390"/>
      <c r="D224" s="390"/>
      <c r="E224" s="390"/>
      <c r="F224" s="387" t="e">
        <f t="shared" si="28"/>
        <v>#DIV/0!</v>
      </c>
    </row>
    <row r="225" s="59" customFormat="1" ht="18.95" customHeight="1" spans="1:6">
      <c r="A225" s="388">
        <v>2013699</v>
      </c>
      <c r="B225" s="388" t="s">
        <v>268</v>
      </c>
      <c r="C225" s="390"/>
      <c r="D225" s="390"/>
      <c r="E225" s="390"/>
      <c r="F225" s="387" t="e">
        <f t="shared" si="28"/>
        <v>#DIV/0!</v>
      </c>
    </row>
    <row r="226" s="340" customFormat="1" ht="18.95" customHeight="1" spans="1:6">
      <c r="A226" s="388">
        <v>20137</v>
      </c>
      <c r="B226" s="388" t="s">
        <v>269</v>
      </c>
      <c r="C226" s="389">
        <f>SUM(C227:C231)</f>
        <v>0</v>
      </c>
      <c r="D226" s="389">
        <f>SUM(D227:D231)</f>
        <v>0</v>
      </c>
      <c r="E226" s="389">
        <f>SUM(E227:E231)</f>
        <v>0</v>
      </c>
      <c r="F226" s="387" t="e">
        <f t="shared" si="28"/>
        <v>#DIV/0!</v>
      </c>
    </row>
    <row r="227" s="59" customFormat="1" ht="18.95" customHeight="1" spans="1:6">
      <c r="A227" s="388">
        <v>2013701</v>
      </c>
      <c r="B227" s="388" t="s">
        <v>146</v>
      </c>
      <c r="C227" s="390"/>
      <c r="D227" s="390"/>
      <c r="E227" s="390"/>
      <c r="F227" s="387"/>
    </row>
    <row r="228" s="59" customFormat="1" ht="18.95" customHeight="1" spans="1:6">
      <c r="A228" s="388">
        <v>2013702</v>
      </c>
      <c r="B228" s="388" t="s">
        <v>147</v>
      </c>
      <c r="C228" s="390"/>
      <c r="D228" s="390"/>
      <c r="E228" s="390"/>
      <c r="F228" s="387"/>
    </row>
    <row r="229" s="59" customFormat="1" ht="18.95" customHeight="1" spans="1:6">
      <c r="A229" s="388">
        <v>2013703</v>
      </c>
      <c r="B229" s="388" t="s">
        <v>148</v>
      </c>
      <c r="C229" s="390"/>
      <c r="D229" s="390"/>
      <c r="E229" s="390"/>
      <c r="F229" s="387" t="e">
        <f t="shared" ref="F229:F232" si="29">(E229-C229)/C229*100</f>
        <v>#DIV/0!</v>
      </c>
    </row>
    <row r="230" s="59" customFormat="1" ht="18.95" customHeight="1" spans="1:6">
      <c r="A230" s="388">
        <v>2013750</v>
      </c>
      <c r="B230" s="388" t="s">
        <v>155</v>
      </c>
      <c r="C230" s="390"/>
      <c r="D230" s="390"/>
      <c r="E230" s="390"/>
      <c r="F230" s="387" t="e">
        <f t="shared" si="29"/>
        <v>#DIV/0!</v>
      </c>
    </row>
    <row r="231" s="59" customFormat="1" ht="18.95" customHeight="1" spans="1:6">
      <c r="A231" s="388">
        <v>2013799</v>
      </c>
      <c r="B231" s="388" t="s">
        <v>270</v>
      </c>
      <c r="C231" s="390"/>
      <c r="D231" s="390"/>
      <c r="E231" s="390"/>
      <c r="F231" s="387" t="e">
        <f t="shared" si="29"/>
        <v>#DIV/0!</v>
      </c>
    </row>
    <row r="232" s="340" customFormat="1" ht="18.95" customHeight="1" spans="1:6">
      <c r="A232" s="388">
        <v>20138</v>
      </c>
      <c r="B232" s="388" t="s">
        <v>271</v>
      </c>
      <c r="C232" s="389">
        <f>SUM(C233:C248)</f>
        <v>1268</v>
      </c>
      <c r="D232" s="389">
        <f>SUM(D233:D248)</f>
        <v>1142</v>
      </c>
      <c r="E232" s="389">
        <f>SUM(E233:E248)</f>
        <v>936</v>
      </c>
      <c r="F232" s="387">
        <f t="shared" si="29"/>
        <v>-26.1829652996845</v>
      </c>
    </row>
    <row r="233" s="59" customFormat="1" ht="18.95" customHeight="1" spans="1:6">
      <c r="A233" s="388">
        <v>2013801</v>
      </c>
      <c r="B233" s="388" t="s">
        <v>146</v>
      </c>
      <c r="C233" s="390">
        <v>1049</v>
      </c>
      <c r="D233" s="390">
        <v>848</v>
      </c>
      <c r="E233" s="390">
        <v>639</v>
      </c>
      <c r="F233" s="387"/>
    </row>
    <row r="234" s="59" customFormat="1" ht="18.95" customHeight="1" spans="1:6">
      <c r="A234" s="388">
        <v>2013802</v>
      </c>
      <c r="B234" s="388" t="s">
        <v>147</v>
      </c>
      <c r="C234" s="390"/>
      <c r="D234" s="390">
        <v>66</v>
      </c>
      <c r="E234" s="390"/>
      <c r="F234" s="387" t="e">
        <f>(E234-C234)/C234*100</f>
        <v>#DIV/0!</v>
      </c>
    </row>
    <row r="235" s="59" customFormat="1" ht="18.95" customHeight="1" spans="1:6">
      <c r="A235" s="388">
        <v>2013803</v>
      </c>
      <c r="B235" s="388" t="s">
        <v>148</v>
      </c>
      <c r="C235" s="390"/>
      <c r="D235" s="390"/>
      <c r="E235" s="390"/>
      <c r="F235" s="387"/>
    </row>
    <row r="236" s="59" customFormat="1" ht="18.95" customHeight="1" spans="1:6">
      <c r="A236" s="388">
        <v>2013804</v>
      </c>
      <c r="B236" s="388" t="s">
        <v>272</v>
      </c>
      <c r="C236" s="390"/>
      <c r="D236" s="390"/>
      <c r="E236" s="390"/>
      <c r="F236" s="387"/>
    </row>
    <row r="237" s="59" customFormat="1" ht="18.95" customHeight="1" spans="1:6">
      <c r="A237" s="388">
        <v>2013805</v>
      </c>
      <c r="B237" s="388" t="s">
        <v>273</v>
      </c>
      <c r="C237" s="390"/>
      <c r="D237" s="390"/>
      <c r="E237" s="390"/>
      <c r="F237" s="387"/>
    </row>
    <row r="238" s="59" customFormat="1" ht="18.95" customHeight="1" spans="1:6">
      <c r="A238" s="388">
        <v>2013806</v>
      </c>
      <c r="B238" s="388" t="s">
        <v>274</v>
      </c>
      <c r="C238" s="390"/>
      <c r="D238" s="390"/>
      <c r="E238" s="390"/>
      <c r="F238" s="387"/>
    </row>
    <row r="239" s="59" customFormat="1" ht="18.95" customHeight="1" spans="1:6">
      <c r="A239" s="388">
        <v>2013807</v>
      </c>
      <c r="B239" s="388" t="s">
        <v>275</v>
      </c>
      <c r="C239" s="390"/>
      <c r="D239" s="390"/>
      <c r="E239" s="390"/>
      <c r="F239" s="387"/>
    </row>
    <row r="240" s="59" customFormat="1" ht="18.95" customHeight="1" spans="1:6">
      <c r="A240" s="388">
        <v>2013808</v>
      </c>
      <c r="B240" s="388" t="s">
        <v>188</v>
      </c>
      <c r="C240" s="390"/>
      <c r="D240" s="390"/>
      <c r="E240" s="390"/>
      <c r="F240" s="387"/>
    </row>
    <row r="241" s="59" customFormat="1" ht="18.95" customHeight="1" spans="1:6">
      <c r="A241" s="388">
        <v>2013809</v>
      </c>
      <c r="B241" s="388" t="s">
        <v>276</v>
      </c>
      <c r="C241" s="390"/>
      <c r="D241" s="390"/>
      <c r="E241" s="390"/>
      <c r="F241" s="387"/>
    </row>
    <row r="242" s="59" customFormat="1" ht="18.95" customHeight="1" spans="1:6">
      <c r="A242" s="388">
        <v>2013810</v>
      </c>
      <c r="B242" s="388" t="s">
        <v>277</v>
      </c>
      <c r="C242" s="390"/>
      <c r="D242" s="390"/>
      <c r="E242" s="390"/>
      <c r="F242" s="387" t="e">
        <f t="shared" ref="F242:F252" si="30">(E242-C242)/C242*100</f>
        <v>#DIV/0!</v>
      </c>
    </row>
    <row r="243" s="59" customFormat="1" ht="18.95" customHeight="1" spans="1:6">
      <c r="A243" s="388">
        <v>2013811</v>
      </c>
      <c r="B243" s="388" t="s">
        <v>278</v>
      </c>
      <c r="C243" s="390"/>
      <c r="D243" s="390"/>
      <c r="E243" s="390"/>
      <c r="F243" s="387"/>
    </row>
    <row r="244" s="59" customFormat="1" ht="18.95" customHeight="1" spans="1:6">
      <c r="A244" s="388">
        <v>2013812</v>
      </c>
      <c r="B244" s="388" t="s">
        <v>279</v>
      </c>
      <c r="C244" s="390"/>
      <c r="D244" s="390"/>
      <c r="E244" s="390"/>
      <c r="F244" s="387" t="e">
        <f t="shared" si="30"/>
        <v>#DIV/0!</v>
      </c>
    </row>
    <row r="245" s="59" customFormat="1" ht="18.95" customHeight="1" spans="1:6">
      <c r="A245" s="388">
        <v>2013813</v>
      </c>
      <c r="B245" s="388" t="s">
        <v>280</v>
      </c>
      <c r="C245" s="390"/>
      <c r="D245" s="390"/>
      <c r="E245" s="390"/>
      <c r="F245" s="387" t="e">
        <f t="shared" si="30"/>
        <v>#DIV/0!</v>
      </c>
    </row>
    <row r="246" s="59" customFormat="1" ht="18.95" customHeight="1" spans="1:6">
      <c r="A246" s="388">
        <v>2013814</v>
      </c>
      <c r="B246" s="388" t="s">
        <v>281</v>
      </c>
      <c r="C246" s="390"/>
      <c r="D246" s="390"/>
      <c r="E246" s="390"/>
      <c r="F246" s="387" t="e">
        <f t="shared" si="30"/>
        <v>#DIV/0!</v>
      </c>
    </row>
    <row r="247" s="59" customFormat="1" ht="18.95" customHeight="1" spans="1:6">
      <c r="A247" s="388">
        <v>2013850</v>
      </c>
      <c r="B247" s="388" t="s">
        <v>155</v>
      </c>
      <c r="C247" s="390">
        <v>159</v>
      </c>
      <c r="D247" s="390">
        <v>185</v>
      </c>
      <c r="E247" s="390">
        <v>162</v>
      </c>
      <c r="F247" s="387">
        <f t="shared" si="30"/>
        <v>1.88679245283019</v>
      </c>
    </row>
    <row r="248" s="59" customFormat="1" ht="18.95" customHeight="1" spans="1:6">
      <c r="A248" s="388">
        <v>2013899</v>
      </c>
      <c r="B248" s="388" t="s">
        <v>282</v>
      </c>
      <c r="C248" s="390">
        <v>60</v>
      </c>
      <c r="D248" s="390">
        <v>43</v>
      </c>
      <c r="E248" s="390">
        <v>135</v>
      </c>
      <c r="F248" s="387">
        <f t="shared" si="30"/>
        <v>125</v>
      </c>
    </row>
    <row r="249" s="340" customFormat="1" ht="18.95" customHeight="1" spans="1:6">
      <c r="A249" s="388">
        <v>20199</v>
      </c>
      <c r="B249" s="388" t="s">
        <v>283</v>
      </c>
      <c r="C249" s="389">
        <f>SUM(C250:C251)</f>
        <v>100</v>
      </c>
      <c r="D249" s="389">
        <f>SUM(D250:D251)</f>
        <v>28</v>
      </c>
      <c r="E249" s="389">
        <f>SUM(E250:E251)</f>
        <v>923</v>
      </c>
      <c r="F249" s="387">
        <f t="shared" si="30"/>
        <v>823</v>
      </c>
    </row>
    <row r="250" s="59" customFormat="1" ht="18.95" customHeight="1" spans="1:6">
      <c r="A250" s="388">
        <v>2019901</v>
      </c>
      <c r="B250" s="388" t="s">
        <v>284</v>
      </c>
      <c r="C250" s="390"/>
      <c r="D250" s="390"/>
      <c r="E250" s="390"/>
      <c r="F250" s="387" t="e">
        <f t="shared" si="30"/>
        <v>#DIV/0!</v>
      </c>
    </row>
    <row r="251" s="59" customFormat="1" ht="18.95" customHeight="1" spans="1:6">
      <c r="A251" s="388">
        <v>2019999</v>
      </c>
      <c r="B251" s="388" t="s">
        <v>285</v>
      </c>
      <c r="C251" s="390">
        <v>100</v>
      </c>
      <c r="D251" s="390">
        <v>28</v>
      </c>
      <c r="E251" s="390">
        <v>923</v>
      </c>
      <c r="F251" s="387">
        <f t="shared" si="30"/>
        <v>823</v>
      </c>
    </row>
    <row r="252" s="340" customFormat="1" ht="18.95" customHeight="1" spans="1:6">
      <c r="A252" s="385">
        <v>202</v>
      </c>
      <c r="B252" s="385" t="s">
        <v>70</v>
      </c>
      <c r="C252" s="386">
        <f>SUM(C253,C260,C263,C266,C272,C276,C278,C283,C289,)</f>
        <v>0</v>
      </c>
      <c r="D252" s="386">
        <f>SUM(D253,D260,D263,D266,D272,D276,D278,D283,D289,)</f>
        <v>0</v>
      </c>
      <c r="E252" s="386">
        <f>SUM(E253,E260,E263,E266,E272,E276,E278,E283,E289,)</f>
        <v>0</v>
      </c>
      <c r="F252" s="387" t="e">
        <f t="shared" si="30"/>
        <v>#DIV/0!</v>
      </c>
    </row>
    <row r="253" s="340" customFormat="1" ht="18.95" customHeight="1" spans="1:6">
      <c r="A253" s="388">
        <v>20201</v>
      </c>
      <c r="B253" s="388" t="s">
        <v>286</v>
      </c>
      <c r="C253" s="389">
        <f>SUM(C254:C259)</f>
        <v>0</v>
      </c>
      <c r="D253" s="389">
        <f>SUM(D254:D259)</f>
        <v>0</v>
      </c>
      <c r="E253" s="389">
        <f>SUM(E254:E259)</f>
        <v>0</v>
      </c>
      <c r="F253" s="387"/>
    </row>
    <row r="254" s="59" customFormat="1" ht="18.95" customHeight="1" spans="1:6">
      <c r="A254" s="388">
        <v>2020101</v>
      </c>
      <c r="B254" s="388" t="s">
        <v>146</v>
      </c>
      <c r="C254" s="390"/>
      <c r="D254" s="390"/>
      <c r="E254" s="390"/>
      <c r="F254" s="387" t="e">
        <f t="shared" ref="F254:F260" si="31">(E254-C254)/C254*100</f>
        <v>#DIV/0!</v>
      </c>
    </row>
    <row r="255" s="59" customFormat="1" ht="18.95" customHeight="1" spans="1:6">
      <c r="A255" s="388">
        <v>2020102</v>
      </c>
      <c r="B255" s="388" t="s">
        <v>147</v>
      </c>
      <c r="C255" s="390"/>
      <c r="D255" s="390"/>
      <c r="E255" s="390"/>
      <c r="F255" s="387" t="e">
        <f t="shared" si="31"/>
        <v>#DIV/0!</v>
      </c>
    </row>
    <row r="256" s="59" customFormat="1" ht="18.95" customHeight="1" spans="1:6">
      <c r="A256" s="388">
        <v>2020103</v>
      </c>
      <c r="B256" s="388" t="s">
        <v>148</v>
      </c>
      <c r="C256" s="390"/>
      <c r="D256" s="390"/>
      <c r="E256" s="390"/>
      <c r="F256" s="387"/>
    </row>
    <row r="257" s="59" customFormat="1" ht="18.95" customHeight="1" spans="1:6">
      <c r="A257" s="388">
        <v>2020104</v>
      </c>
      <c r="B257" s="388" t="s">
        <v>254</v>
      </c>
      <c r="C257" s="390"/>
      <c r="D257" s="390"/>
      <c r="E257" s="390"/>
      <c r="F257" s="387" t="e">
        <f t="shared" si="31"/>
        <v>#DIV/0!</v>
      </c>
    </row>
    <row r="258" s="59" customFormat="1" ht="18.95" customHeight="1" spans="1:6">
      <c r="A258" s="388">
        <v>2020150</v>
      </c>
      <c r="B258" s="388" t="s">
        <v>155</v>
      </c>
      <c r="C258" s="390"/>
      <c r="D258" s="390"/>
      <c r="E258" s="390"/>
      <c r="F258" s="387" t="e">
        <f t="shared" si="31"/>
        <v>#DIV/0!</v>
      </c>
    </row>
    <row r="259" s="59" customFormat="1" ht="18.95" customHeight="1" spans="1:6">
      <c r="A259" s="388">
        <v>2020199</v>
      </c>
      <c r="B259" s="388" t="s">
        <v>287</v>
      </c>
      <c r="C259" s="390"/>
      <c r="D259" s="390"/>
      <c r="E259" s="390"/>
      <c r="F259" s="387" t="e">
        <f t="shared" si="31"/>
        <v>#DIV/0!</v>
      </c>
    </row>
    <row r="260" s="340" customFormat="1" ht="18.95" customHeight="1" spans="1:6">
      <c r="A260" s="388">
        <v>20202</v>
      </c>
      <c r="B260" s="388" t="s">
        <v>288</v>
      </c>
      <c r="C260" s="389">
        <f>SUM(C261:C262)</f>
        <v>0</v>
      </c>
      <c r="D260" s="389">
        <f>SUM(D261:D262)</f>
        <v>0</v>
      </c>
      <c r="E260" s="389">
        <f>SUM(E261:E262)</f>
        <v>0</v>
      </c>
      <c r="F260" s="387" t="e">
        <f t="shared" si="31"/>
        <v>#DIV/0!</v>
      </c>
    </row>
    <row r="261" s="59" customFormat="1" ht="18.95" customHeight="1" spans="1:6">
      <c r="A261" s="388">
        <v>2020201</v>
      </c>
      <c r="B261" s="388" t="s">
        <v>289</v>
      </c>
      <c r="C261" s="390"/>
      <c r="D261" s="390"/>
      <c r="E261" s="390"/>
      <c r="F261" s="387"/>
    </row>
    <row r="262" s="59" customFormat="1" ht="18.95" customHeight="1" spans="1:6">
      <c r="A262" s="388">
        <v>2020202</v>
      </c>
      <c r="B262" s="388" t="s">
        <v>290</v>
      </c>
      <c r="C262" s="390"/>
      <c r="D262" s="390"/>
      <c r="E262" s="390"/>
      <c r="F262" s="387"/>
    </row>
    <row r="263" s="340" customFormat="1" ht="18.95" customHeight="1" spans="1:6">
      <c r="A263" s="388">
        <v>20203</v>
      </c>
      <c r="B263" s="388" t="s">
        <v>291</v>
      </c>
      <c r="C263" s="389">
        <f>SUM(C264:C265)</f>
        <v>0</v>
      </c>
      <c r="D263" s="389">
        <f>SUM(D264:D265)</f>
        <v>0</v>
      </c>
      <c r="E263" s="389">
        <f>SUM(E264:E265)</f>
        <v>0</v>
      </c>
      <c r="F263" s="387" t="e">
        <f t="shared" ref="F263:F265" si="32">(E263-C263)/C263*100</f>
        <v>#DIV/0!</v>
      </c>
    </row>
    <row r="264" s="59" customFormat="1" ht="18.95" customHeight="1" spans="1:6">
      <c r="A264" s="388">
        <v>2020304</v>
      </c>
      <c r="B264" s="388" t="s">
        <v>292</v>
      </c>
      <c r="C264" s="390"/>
      <c r="D264" s="390"/>
      <c r="E264" s="390"/>
      <c r="F264" s="387" t="e">
        <f t="shared" si="32"/>
        <v>#DIV/0!</v>
      </c>
    </row>
    <row r="265" s="59" customFormat="1" ht="18.95" customHeight="1" spans="1:6">
      <c r="A265" s="388">
        <v>2020306</v>
      </c>
      <c r="B265" s="388" t="s">
        <v>293</v>
      </c>
      <c r="C265" s="390"/>
      <c r="D265" s="390"/>
      <c r="E265" s="390"/>
      <c r="F265" s="387" t="e">
        <f t="shared" si="32"/>
        <v>#DIV/0!</v>
      </c>
    </row>
    <row r="266" s="340" customFormat="1" ht="18.95" customHeight="1" spans="1:6">
      <c r="A266" s="388">
        <v>20204</v>
      </c>
      <c r="B266" s="388" t="s">
        <v>294</v>
      </c>
      <c r="C266" s="389">
        <f>SUM(C267:C271)</f>
        <v>0</v>
      </c>
      <c r="D266" s="389">
        <f>SUM(D267:D271)</f>
        <v>0</v>
      </c>
      <c r="E266" s="389">
        <f>SUM(E267:E271)</f>
        <v>0</v>
      </c>
      <c r="F266" s="387"/>
    </row>
    <row r="267" s="59" customFormat="1" ht="18.95" customHeight="1" spans="1:6">
      <c r="A267" s="388">
        <v>2020401</v>
      </c>
      <c r="B267" s="388" t="s">
        <v>295</v>
      </c>
      <c r="C267" s="390"/>
      <c r="D267" s="390"/>
      <c r="E267" s="390"/>
      <c r="F267" s="387"/>
    </row>
    <row r="268" s="59" customFormat="1" ht="18.95" customHeight="1" spans="1:6">
      <c r="A268" s="388">
        <v>2020402</v>
      </c>
      <c r="B268" s="388" t="s">
        <v>296</v>
      </c>
      <c r="C268" s="390"/>
      <c r="D268" s="390"/>
      <c r="E268" s="390"/>
      <c r="F268" s="387"/>
    </row>
    <row r="269" s="59" customFormat="1" ht="18.95" customHeight="1" spans="1:6">
      <c r="A269" s="388">
        <v>2020403</v>
      </c>
      <c r="B269" s="388" t="s">
        <v>297</v>
      </c>
      <c r="C269" s="390"/>
      <c r="D269" s="390"/>
      <c r="E269" s="390"/>
      <c r="F269" s="387" t="e">
        <f t="shared" ref="F269:F279" si="33">(E269-C269)/C269*100</f>
        <v>#DIV/0!</v>
      </c>
    </row>
    <row r="270" s="59" customFormat="1" ht="18.95" customHeight="1" spans="1:6">
      <c r="A270" s="388">
        <v>2020404</v>
      </c>
      <c r="B270" s="388" t="s">
        <v>298</v>
      </c>
      <c r="C270" s="390"/>
      <c r="D270" s="390"/>
      <c r="E270" s="390"/>
      <c r="F270" s="387"/>
    </row>
    <row r="271" s="59" customFormat="1" ht="18.95" customHeight="1" spans="1:6">
      <c r="A271" s="388">
        <v>2020499</v>
      </c>
      <c r="B271" s="388" t="s">
        <v>299</v>
      </c>
      <c r="C271" s="390"/>
      <c r="D271" s="390"/>
      <c r="E271" s="390"/>
      <c r="F271" s="387"/>
    </row>
    <row r="272" s="340" customFormat="1" ht="18.95" customHeight="1" spans="1:6">
      <c r="A272" s="388">
        <v>20205</v>
      </c>
      <c r="B272" s="388" t="s">
        <v>300</v>
      </c>
      <c r="C272" s="389">
        <f>SUM(C273:C275)</f>
        <v>0</v>
      </c>
      <c r="D272" s="389">
        <f>SUM(D273:D275)</f>
        <v>0</v>
      </c>
      <c r="E272" s="389">
        <f>SUM(E273:E275)</f>
        <v>0</v>
      </c>
      <c r="F272" s="387"/>
    </row>
    <row r="273" s="59" customFormat="1" ht="18.95" customHeight="1" spans="1:6">
      <c r="A273" s="388">
        <v>2020503</v>
      </c>
      <c r="B273" s="388" t="s">
        <v>301</v>
      </c>
      <c r="C273" s="390"/>
      <c r="D273" s="390"/>
      <c r="E273" s="390"/>
      <c r="F273" s="387" t="e">
        <f t="shared" si="33"/>
        <v>#DIV/0!</v>
      </c>
    </row>
    <row r="274" s="59" customFormat="1" ht="18.95" customHeight="1" spans="1:6">
      <c r="A274" s="388">
        <v>2020504</v>
      </c>
      <c r="B274" s="388" t="s">
        <v>302</v>
      </c>
      <c r="C274" s="390"/>
      <c r="D274" s="390"/>
      <c r="E274" s="390"/>
      <c r="F274" s="387" t="e">
        <f t="shared" si="33"/>
        <v>#DIV/0!</v>
      </c>
    </row>
    <row r="275" s="59" customFormat="1" ht="18.95" customHeight="1" spans="1:6">
      <c r="A275" s="388">
        <v>2020599</v>
      </c>
      <c r="B275" s="388" t="s">
        <v>303</v>
      </c>
      <c r="C275" s="390"/>
      <c r="D275" s="390"/>
      <c r="E275" s="390"/>
      <c r="F275" s="387" t="e">
        <f t="shared" si="33"/>
        <v>#DIV/0!</v>
      </c>
    </row>
    <row r="276" s="340" customFormat="1" ht="18.95" customHeight="1" spans="1:6">
      <c r="A276" s="388">
        <v>20206</v>
      </c>
      <c r="B276" s="388" t="s">
        <v>304</v>
      </c>
      <c r="C276" s="389">
        <f>C277</f>
        <v>0</v>
      </c>
      <c r="D276" s="389">
        <f>D277</f>
        <v>0</v>
      </c>
      <c r="E276" s="389">
        <f>E277</f>
        <v>0</v>
      </c>
      <c r="F276" s="387" t="e">
        <f t="shared" si="33"/>
        <v>#DIV/0!</v>
      </c>
    </row>
    <row r="277" s="59" customFormat="1" ht="18.95" customHeight="1" spans="1:6">
      <c r="A277" s="388">
        <v>2020601</v>
      </c>
      <c r="B277" s="388" t="s">
        <v>305</v>
      </c>
      <c r="C277" s="390"/>
      <c r="D277" s="390"/>
      <c r="E277" s="390"/>
      <c r="F277" s="387" t="e">
        <f t="shared" si="33"/>
        <v>#DIV/0!</v>
      </c>
    </row>
    <row r="278" s="340" customFormat="1" ht="18.95" customHeight="1" spans="1:6">
      <c r="A278" s="388">
        <v>20207</v>
      </c>
      <c r="B278" s="388" t="s">
        <v>306</v>
      </c>
      <c r="C278" s="389">
        <f>SUM(C279:C282)</f>
        <v>0</v>
      </c>
      <c r="D278" s="389">
        <f>SUM(D279:D282)</f>
        <v>0</v>
      </c>
      <c r="E278" s="389">
        <f>SUM(E279:E282)</f>
        <v>0</v>
      </c>
      <c r="F278" s="387" t="e">
        <f t="shared" si="33"/>
        <v>#DIV/0!</v>
      </c>
    </row>
    <row r="279" s="59" customFormat="1" ht="18.95" customHeight="1" spans="1:6">
      <c r="A279" s="388">
        <v>2020701</v>
      </c>
      <c r="B279" s="388" t="s">
        <v>307</v>
      </c>
      <c r="C279" s="390"/>
      <c r="D279" s="390"/>
      <c r="E279" s="390"/>
      <c r="F279" s="387" t="e">
        <f t="shared" si="33"/>
        <v>#DIV/0!</v>
      </c>
    </row>
    <row r="280" s="59" customFormat="1" ht="18.95" customHeight="1" spans="1:6">
      <c r="A280" s="388">
        <v>2020702</v>
      </c>
      <c r="B280" s="388" t="s">
        <v>308</v>
      </c>
      <c r="C280" s="390"/>
      <c r="D280" s="390"/>
      <c r="E280" s="390"/>
      <c r="F280" s="387"/>
    </row>
    <row r="281" s="59" customFormat="1" ht="18.95" customHeight="1" spans="1:6">
      <c r="A281" s="388">
        <v>2020703</v>
      </c>
      <c r="B281" s="388" t="s">
        <v>309</v>
      </c>
      <c r="C281" s="390"/>
      <c r="D281" s="390"/>
      <c r="E281" s="390"/>
      <c r="F281" s="387" t="e">
        <f t="shared" ref="F281:F284" si="34">(E281-C281)/C281*100</f>
        <v>#DIV/0!</v>
      </c>
    </row>
    <row r="282" s="59" customFormat="1" ht="18.95" customHeight="1" spans="1:6">
      <c r="A282" s="388">
        <v>2020799</v>
      </c>
      <c r="B282" s="388" t="s">
        <v>310</v>
      </c>
      <c r="C282" s="390"/>
      <c r="D282" s="390"/>
      <c r="E282" s="390"/>
      <c r="F282" s="387" t="e">
        <f t="shared" si="34"/>
        <v>#DIV/0!</v>
      </c>
    </row>
    <row r="283" s="340" customFormat="1" ht="18.95" customHeight="1" spans="1:6">
      <c r="A283" s="388">
        <v>20208</v>
      </c>
      <c r="B283" s="388" t="s">
        <v>311</v>
      </c>
      <c r="C283" s="389">
        <f>SUM(C284:C288)</f>
        <v>0</v>
      </c>
      <c r="D283" s="389">
        <f>SUM(D284:D288)</f>
        <v>0</v>
      </c>
      <c r="E283" s="389">
        <f>SUM(E284:E288)</f>
        <v>0</v>
      </c>
      <c r="F283" s="387"/>
    </row>
    <row r="284" s="59" customFormat="1" ht="18.95" customHeight="1" spans="1:6">
      <c r="A284" s="388">
        <v>2020801</v>
      </c>
      <c r="B284" s="388" t="s">
        <v>146</v>
      </c>
      <c r="C284" s="390"/>
      <c r="D284" s="390"/>
      <c r="E284" s="390"/>
      <c r="F284" s="387" t="e">
        <f t="shared" si="34"/>
        <v>#DIV/0!</v>
      </c>
    </row>
    <row r="285" s="59" customFormat="1" ht="18.95" customHeight="1" spans="1:6">
      <c r="A285" s="388">
        <v>2020802</v>
      </c>
      <c r="B285" s="388" t="s">
        <v>147</v>
      </c>
      <c r="C285" s="390"/>
      <c r="D285" s="390"/>
      <c r="E285" s="390"/>
      <c r="F285" s="387"/>
    </row>
    <row r="286" s="59" customFormat="1" ht="18.95" customHeight="1" spans="1:6">
      <c r="A286" s="388">
        <v>2020803</v>
      </c>
      <c r="B286" s="388" t="s">
        <v>148</v>
      </c>
      <c r="C286" s="390"/>
      <c r="D286" s="390"/>
      <c r="E286" s="390"/>
      <c r="F286" s="387"/>
    </row>
    <row r="287" s="59" customFormat="1" ht="18.95" customHeight="1" spans="1:6">
      <c r="A287" s="388">
        <v>2020850</v>
      </c>
      <c r="B287" s="388" t="s">
        <v>155</v>
      </c>
      <c r="C287" s="390"/>
      <c r="D287" s="390"/>
      <c r="E287" s="390"/>
      <c r="F287" s="387"/>
    </row>
    <row r="288" s="59" customFormat="1" ht="18.95" customHeight="1" spans="1:6">
      <c r="A288" s="388">
        <v>2020899</v>
      </c>
      <c r="B288" s="388" t="s">
        <v>312</v>
      </c>
      <c r="C288" s="390"/>
      <c r="D288" s="390"/>
      <c r="E288" s="390"/>
      <c r="F288" s="387"/>
    </row>
    <row r="289" s="340" customFormat="1" ht="18.95" customHeight="1" spans="1:6">
      <c r="A289" s="388">
        <v>20299</v>
      </c>
      <c r="B289" s="388" t="s">
        <v>313</v>
      </c>
      <c r="C289" s="389">
        <f t="shared" ref="C289:C294" si="35">C290</f>
        <v>0</v>
      </c>
      <c r="D289" s="389">
        <f t="shared" ref="D289:D294" si="36">D290</f>
        <v>0</v>
      </c>
      <c r="E289" s="389">
        <f t="shared" ref="E289:E294" si="37">E290</f>
        <v>0</v>
      </c>
      <c r="F289" s="387"/>
    </row>
    <row r="290" s="59" customFormat="1" ht="18.95" customHeight="1" spans="1:6">
      <c r="A290" s="388">
        <v>2029901</v>
      </c>
      <c r="B290" s="388" t="s">
        <v>314</v>
      </c>
      <c r="C290" s="390"/>
      <c r="D290" s="390"/>
      <c r="E290" s="390"/>
      <c r="F290" s="387"/>
    </row>
    <row r="291" s="59" customFormat="1" ht="18.95" customHeight="1" spans="1:6">
      <c r="A291" s="385">
        <v>203</v>
      </c>
      <c r="B291" s="385" t="s">
        <v>71</v>
      </c>
      <c r="C291" s="386">
        <f>SUM(C292,C294,C296,C298,C308)</f>
        <v>74</v>
      </c>
      <c r="D291" s="386">
        <f>SUM(D292,D294,D296,D298,D308)</f>
        <v>142</v>
      </c>
      <c r="E291" s="386">
        <f>SUM(E292,E294,E296,E298,E308)</f>
        <v>90</v>
      </c>
      <c r="F291" s="387">
        <f t="shared" ref="F291:F295" si="38">(E291-C291)/C291*100</f>
        <v>21.6216216216216</v>
      </c>
    </row>
    <row r="292" s="340" customFormat="1" ht="18.95" customHeight="1" spans="1:6">
      <c r="A292" s="388">
        <v>20301</v>
      </c>
      <c r="B292" s="388" t="s">
        <v>315</v>
      </c>
      <c r="C292" s="389">
        <f t="shared" si="35"/>
        <v>0</v>
      </c>
      <c r="D292" s="389">
        <f t="shared" si="36"/>
        <v>0</v>
      </c>
      <c r="E292" s="389">
        <f t="shared" si="37"/>
        <v>0</v>
      </c>
      <c r="F292" s="387" t="e">
        <f t="shared" si="38"/>
        <v>#DIV/0!</v>
      </c>
    </row>
    <row r="293" s="59" customFormat="1" ht="18.95" customHeight="1" spans="1:6">
      <c r="A293" s="388">
        <v>2030101</v>
      </c>
      <c r="B293" s="388" t="s">
        <v>316</v>
      </c>
      <c r="C293" s="390"/>
      <c r="D293" s="390"/>
      <c r="E293" s="390"/>
      <c r="F293" s="387" t="e">
        <f t="shared" si="38"/>
        <v>#DIV/0!</v>
      </c>
    </row>
    <row r="294" s="340" customFormat="1" ht="18.95" customHeight="1" spans="1:6">
      <c r="A294" s="388">
        <v>20304</v>
      </c>
      <c r="B294" s="388" t="s">
        <v>317</v>
      </c>
      <c r="C294" s="389">
        <f t="shared" si="35"/>
        <v>0</v>
      </c>
      <c r="D294" s="389">
        <f t="shared" si="36"/>
        <v>0</v>
      </c>
      <c r="E294" s="389">
        <f t="shared" si="37"/>
        <v>0</v>
      </c>
      <c r="F294" s="387" t="e">
        <f t="shared" si="38"/>
        <v>#DIV/0!</v>
      </c>
    </row>
    <row r="295" s="59" customFormat="1" ht="18.95" customHeight="1" spans="1:6">
      <c r="A295" s="388">
        <v>2030401</v>
      </c>
      <c r="B295" s="388" t="s">
        <v>318</v>
      </c>
      <c r="C295" s="390"/>
      <c r="D295" s="390"/>
      <c r="E295" s="390"/>
      <c r="F295" s="387" t="e">
        <f t="shared" si="38"/>
        <v>#DIV/0!</v>
      </c>
    </row>
    <row r="296" s="340" customFormat="1" ht="18.95" customHeight="1" spans="1:6">
      <c r="A296" s="388">
        <v>20305</v>
      </c>
      <c r="B296" s="388" t="s">
        <v>319</v>
      </c>
      <c r="C296" s="389">
        <f>C297</f>
        <v>0</v>
      </c>
      <c r="D296" s="389">
        <f>D297</f>
        <v>0</v>
      </c>
      <c r="E296" s="389">
        <f>E297</f>
        <v>0</v>
      </c>
      <c r="F296" s="387"/>
    </row>
    <row r="297" s="59" customFormat="1" ht="18.95" customHeight="1" spans="1:6">
      <c r="A297" s="388">
        <v>2030501</v>
      </c>
      <c r="B297" s="388" t="s">
        <v>320</v>
      </c>
      <c r="C297" s="390"/>
      <c r="D297" s="390"/>
      <c r="E297" s="390"/>
      <c r="F297" s="387" t="e">
        <f t="shared" ref="F297:F301" si="39">(E297-C297)/C297*100</f>
        <v>#DIV/0!</v>
      </c>
    </row>
    <row r="298" s="340" customFormat="1" ht="18.95" customHeight="1" spans="1:6">
      <c r="A298" s="388">
        <v>20306</v>
      </c>
      <c r="B298" s="388" t="s">
        <v>321</v>
      </c>
      <c r="C298" s="389">
        <f>SUM(C299:C307)</f>
        <v>0</v>
      </c>
      <c r="D298" s="389">
        <f>SUM(D299:D307)</f>
        <v>66</v>
      </c>
      <c r="E298" s="389">
        <f>SUM(E299:E307)</f>
        <v>30</v>
      </c>
      <c r="F298" s="387" t="e">
        <f t="shared" si="39"/>
        <v>#DIV/0!</v>
      </c>
    </row>
    <row r="299" s="59" customFormat="1" ht="18.95" customHeight="1" spans="1:6">
      <c r="A299" s="388">
        <v>2030601</v>
      </c>
      <c r="B299" s="388" t="s">
        <v>322</v>
      </c>
      <c r="C299" s="390"/>
      <c r="D299" s="390"/>
      <c r="E299" s="390"/>
      <c r="F299" s="387" t="e">
        <f t="shared" si="39"/>
        <v>#DIV/0!</v>
      </c>
    </row>
    <row r="300" s="59" customFormat="1" ht="18.95" customHeight="1" spans="1:6">
      <c r="A300" s="388">
        <v>2030602</v>
      </c>
      <c r="B300" s="388" t="s">
        <v>323</v>
      </c>
      <c r="C300" s="390"/>
      <c r="D300" s="390"/>
      <c r="E300" s="390"/>
      <c r="F300" s="387" t="e">
        <f t="shared" si="39"/>
        <v>#DIV/0!</v>
      </c>
    </row>
    <row r="301" s="59" customFormat="1" ht="18.95" customHeight="1" spans="1:6">
      <c r="A301" s="388">
        <v>2030603</v>
      </c>
      <c r="B301" s="388" t="s">
        <v>324</v>
      </c>
      <c r="C301" s="390"/>
      <c r="D301" s="390"/>
      <c r="E301" s="390"/>
      <c r="F301" s="387" t="e">
        <f t="shared" si="39"/>
        <v>#DIV/0!</v>
      </c>
    </row>
    <row r="302" s="59" customFormat="1" ht="18.95" customHeight="1" spans="1:6">
      <c r="A302" s="388">
        <v>2030604</v>
      </c>
      <c r="B302" s="388" t="s">
        <v>325</v>
      </c>
      <c r="C302" s="390"/>
      <c r="D302" s="390"/>
      <c r="E302" s="390"/>
      <c r="F302" s="387"/>
    </row>
    <row r="303" s="59" customFormat="1" ht="18.95" customHeight="1" spans="1:6">
      <c r="A303" s="388">
        <v>2030605</v>
      </c>
      <c r="B303" s="388" t="s">
        <v>326</v>
      </c>
      <c r="C303" s="390"/>
      <c r="D303" s="390"/>
      <c r="E303" s="390"/>
      <c r="F303" s="387"/>
    </row>
    <row r="304" s="59" customFormat="1" ht="18.95" customHeight="1" spans="1:6">
      <c r="A304" s="388">
        <v>2030606</v>
      </c>
      <c r="B304" s="388" t="s">
        <v>327</v>
      </c>
      <c r="C304" s="390"/>
      <c r="D304" s="390"/>
      <c r="E304" s="390"/>
      <c r="F304" s="387"/>
    </row>
    <row r="305" s="59" customFormat="1" ht="18.95" customHeight="1" spans="1:6">
      <c r="A305" s="388">
        <v>2030607</v>
      </c>
      <c r="B305" s="388" t="s">
        <v>328</v>
      </c>
      <c r="C305" s="390"/>
      <c r="D305" s="390">
        <v>66</v>
      </c>
      <c r="E305" s="390">
        <v>30</v>
      </c>
      <c r="F305" s="387" t="e">
        <f t="shared" ref="F305:F307" si="40">(E305-C305)/C305*100</f>
        <v>#DIV/0!</v>
      </c>
    </row>
    <row r="306" s="59" customFormat="1" ht="18.95" customHeight="1" spans="1:6">
      <c r="A306" s="388">
        <v>2030608</v>
      </c>
      <c r="B306" s="388" t="s">
        <v>329</v>
      </c>
      <c r="C306" s="390"/>
      <c r="D306" s="390"/>
      <c r="E306" s="390"/>
      <c r="F306" s="387" t="e">
        <f t="shared" si="40"/>
        <v>#DIV/0!</v>
      </c>
    </row>
    <row r="307" s="59" customFormat="1" ht="18.95" customHeight="1" spans="1:6">
      <c r="A307" s="388">
        <v>2030699</v>
      </c>
      <c r="B307" s="388" t="s">
        <v>330</v>
      </c>
      <c r="C307" s="390"/>
      <c r="D307" s="390"/>
      <c r="E307" s="390"/>
      <c r="F307" s="387" t="e">
        <f t="shared" si="40"/>
        <v>#DIV/0!</v>
      </c>
    </row>
    <row r="308" s="340" customFormat="1" ht="18.95" customHeight="1" spans="1:6">
      <c r="A308" s="388">
        <v>20399</v>
      </c>
      <c r="B308" s="388" t="s">
        <v>331</v>
      </c>
      <c r="C308" s="389">
        <f>C309</f>
        <v>74</v>
      </c>
      <c r="D308" s="389">
        <f>D309</f>
        <v>76</v>
      </c>
      <c r="E308" s="389">
        <f>E309</f>
        <v>60</v>
      </c>
      <c r="F308" s="387"/>
    </row>
    <row r="309" s="59" customFormat="1" ht="18.95" customHeight="1" spans="1:6">
      <c r="A309" s="388">
        <v>2039901</v>
      </c>
      <c r="B309" s="388" t="s">
        <v>332</v>
      </c>
      <c r="C309" s="390">
        <v>74</v>
      </c>
      <c r="D309" s="390">
        <v>76</v>
      </c>
      <c r="E309" s="390">
        <v>60</v>
      </c>
      <c r="F309" s="387">
        <f t="shared" ref="F309:F312" si="41">(E309-C309)/C309*100</f>
        <v>-18.9189189189189</v>
      </c>
    </row>
    <row r="310" s="59" customFormat="1" ht="18.95" customHeight="1" spans="1:6">
      <c r="A310" s="385">
        <v>204</v>
      </c>
      <c r="B310" s="385" t="s">
        <v>72</v>
      </c>
      <c r="C310" s="386">
        <f>SUM(C311,C314,C323,C330,C338,C347,C363,C373,C383,C391,C397)</f>
        <v>8051</v>
      </c>
      <c r="D310" s="386">
        <f>SUM(D311,D314,D323,D330,D338,D347,D363,D373,D383,D391,D397)</f>
        <v>8736</v>
      </c>
      <c r="E310" s="386">
        <f>SUM(E311,E314,E323,E330,E338,E347,E363,E373,E383,E391,E397)</f>
        <v>8743</v>
      </c>
      <c r="F310" s="387">
        <f t="shared" si="41"/>
        <v>8.59520556452614</v>
      </c>
    </row>
    <row r="311" s="340" customFormat="1" ht="18.95" customHeight="1" spans="1:6">
      <c r="A311" s="388">
        <v>20401</v>
      </c>
      <c r="B311" s="388" t="s">
        <v>333</v>
      </c>
      <c r="C311" s="389">
        <f>SUM(C312:C313)</f>
        <v>60</v>
      </c>
      <c r="D311" s="389">
        <f>SUM(D312:D313)</f>
        <v>0</v>
      </c>
      <c r="E311" s="389">
        <f>SUM(E312:E313)</f>
        <v>0</v>
      </c>
      <c r="F311" s="387"/>
    </row>
    <row r="312" s="59" customFormat="1" ht="18.95" customHeight="1" spans="1:6">
      <c r="A312" s="388">
        <v>2040101</v>
      </c>
      <c r="B312" s="388" t="s">
        <v>334</v>
      </c>
      <c r="C312" s="390"/>
      <c r="D312" s="390"/>
      <c r="E312" s="390"/>
      <c r="F312" s="387" t="e">
        <f t="shared" si="41"/>
        <v>#DIV/0!</v>
      </c>
    </row>
    <row r="313" s="59" customFormat="1" ht="18.95" customHeight="1" spans="1:6">
      <c r="A313" s="388">
        <v>2040199</v>
      </c>
      <c r="B313" s="388" t="s">
        <v>335</v>
      </c>
      <c r="C313" s="390">
        <v>60</v>
      </c>
      <c r="D313" s="390"/>
      <c r="E313" s="390"/>
      <c r="F313" s="387"/>
    </row>
    <row r="314" s="340" customFormat="1" ht="18.95" customHeight="1" spans="1:6">
      <c r="A314" s="392">
        <v>20402</v>
      </c>
      <c r="B314" s="388" t="s">
        <v>336</v>
      </c>
      <c r="C314" s="389">
        <f>SUM(C315:C322)</f>
        <v>4495</v>
      </c>
      <c r="D314" s="389">
        <f>SUM(D315:D322)</f>
        <v>4429</v>
      </c>
      <c r="E314" s="389">
        <f>SUM(E315:E322)</f>
        <v>4370</v>
      </c>
      <c r="F314" s="387"/>
    </row>
    <row r="315" s="59" customFormat="1" ht="18.95" customHeight="1" spans="1:6">
      <c r="A315" s="388">
        <v>2040201</v>
      </c>
      <c r="B315" s="388" t="s">
        <v>146</v>
      </c>
      <c r="C315" s="390">
        <v>3874</v>
      </c>
      <c r="D315" s="390">
        <v>3429</v>
      </c>
      <c r="E315" s="390">
        <v>2057</v>
      </c>
      <c r="F315" s="387"/>
    </row>
    <row r="316" s="59" customFormat="1" ht="18.95" customHeight="1" spans="1:6">
      <c r="A316" s="388">
        <v>2040202</v>
      </c>
      <c r="B316" s="388" t="s">
        <v>147</v>
      </c>
      <c r="C316" s="390"/>
      <c r="D316" s="390">
        <v>20</v>
      </c>
      <c r="E316" s="390"/>
      <c r="F316" s="387" t="e">
        <f t="shared" ref="F316:F318" si="42">(E316-C316)/C316*100</f>
        <v>#DIV/0!</v>
      </c>
    </row>
    <row r="317" s="59" customFormat="1" ht="18.95" customHeight="1" spans="1:6">
      <c r="A317" s="388">
        <v>2040203</v>
      </c>
      <c r="B317" s="388" t="s">
        <v>148</v>
      </c>
      <c r="C317" s="390"/>
      <c r="D317" s="390"/>
      <c r="E317" s="390"/>
      <c r="F317" s="387" t="e">
        <f t="shared" si="42"/>
        <v>#DIV/0!</v>
      </c>
    </row>
    <row r="318" s="59" customFormat="1" ht="18.95" customHeight="1" spans="1:6">
      <c r="A318" s="388">
        <v>2040219</v>
      </c>
      <c r="B318" s="388" t="s">
        <v>188</v>
      </c>
      <c r="C318" s="390"/>
      <c r="D318" s="390">
        <v>35</v>
      </c>
      <c r="E318" s="390"/>
      <c r="F318" s="387" t="e">
        <f t="shared" si="42"/>
        <v>#DIV/0!</v>
      </c>
    </row>
    <row r="319" s="59" customFormat="1" ht="18.95" customHeight="1" spans="1:6">
      <c r="A319" s="388">
        <v>2040220</v>
      </c>
      <c r="B319" s="388" t="s">
        <v>337</v>
      </c>
      <c r="C319" s="390"/>
      <c r="D319" s="390">
        <v>23</v>
      </c>
      <c r="E319" s="390"/>
      <c r="F319" s="387"/>
    </row>
    <row r="320" s="59" customFormat="1" ht="18.95" customHeight="1" spans="1:6">
      <c r="A320" s="388">
        <v>2040221</v>
      </c>
      <c r="B320" s="388" t="s">
        <v>338</v>
      </c>
      <c r="C320" s="390"/>
      <c r="D320" s="390"/>
      <c r="E320" s="390"/>
      <c r="F320" s="387" t="e">
        <f t="shared" ref="F320:F325" si="43">(E320-C320)/C320*100</f>
        <v>#DIV/0!</v>
      </c>
    </row>
    <row r="321" s="59" customFormat="1" ht="18.95" customHeight="1" spans="1:6">
      <c r="A321" s="388">
        <v>2040250</v>
      </c>
      <c r="B321" s="388" t="s">
        <v>155</v>
      </c>
      <c r="C321" s="390">
        <v>37</v>
      </c>
      <c r="D321" s="390">
        <v>36</v>
      </c>
      <c r="E321" s="390">
        <v>43</v>
      </c>
      <c r="F321" s="387">
        <f t="shared" si="43"/>
        <v>16.2162162162162</v>
      </c>
    </row>
    <row r="322" s="59" customFormat="1" ht="18.95" customHeight="1" spans="1:6">
      <c r="A322" s="388">
        <v>2040299</v>
      </c>
      <c r="B322" s="388" t="s">
        <v>339</v>
      </c>
      <c r="C322" s="390">
        <v>584</v>
      </c>
      <c r="D322" s="390">
        <v>886</v>
      </c>
      <c r="E322" s="390">
        <v>2270</v>
      </c>
      <c r="F322" s="387"/>
    </row>
    <row r="323" s="340" customFormat="1" ht="18.95" customHeight="1" spans="1:6">
      <c r="A323" s="388">
        <v>20403</v>
      </c>
      <c r="B323" s="388" t="s">
        <v>340</v>
      </c>
      <c r="C323" s="389">
        <f>SUM(C324:C329)</f>
        <v>0</v>
      </c>
      <c r="D323" s="389">
        <f>SUM(D324:D329)</f>
        <v>0</v>
      </c>
      <c r="E323" s="389">
        <f>SUM(E324:E329)</f>
        <v>0</v>
      </c>
      <c r="F323" s="387"/>
    </row>
    <row r="324" s="59" customFormat="1" ht="18.95" customHeight="1" spans="1:6">
      <c r="A324" s="388">
        <v>2040301</v>
      </c>
      <c r="B324" s="388" t="s">
        <v>146</v>
      </c>
      <c r="C324" s="390"/>
      <c r="D324" s="390"/>
      <c r="E324" s="390"/>
      <c r="F324" s="387"/>
    </row>
    <row r="325" s="59" customFormat="1" ht="18.95" customHeight="1" spans="1:6">
      <c r="A325" s="388">
        <v>2040302</v>
      </c>
      <c r="B325" s="388" t="s">
        <v>147</v>
      </c>
      <c r="C325" s="390"/>
      <c r="D325" s="390"/>
      <c r="E325" s="390"/>
      <c r="F325" s="387" t="e">
        <f t="shared" si="43"/>
        <v>#DIV/0!</v>
      </c>
    </row>
    <row r="326" s="59" customFormat="1" ht="18.95" customHeight="1" spans="1:6">
      <c r="A326" s="388">
        <v>2040303</v>
      </c>
      <c r="B326" s="388" t="s">
        <v>148</v>
      </c>
      <c r="C326" s="390"/>
      <c r="D326" s="390"/>
      <c r="E326" s="390"/>
      <c r="F326" s="387"/>
    </row>
    <row r="327" s="59" customFormat="1" ht="18.95" customHeight="1" spans="1:6">
      <c r="A327" s="388">
        <v>2040304</v>
      </c>
      <c r="B327" s="388" t="s">
        <v>341</v>
      </c>
      <c r="C327" s="390"/>
      <c r="D327" s="390"/>
      <c r="E327" s="390"/>
      <c r="F327" s="387"/>
    </row>
    <row r="328" s="59" customFormat="1" ht="18.95" customHeight="1" spans="1:6">
      <c r="A328" s="388">
        <v>2040350</v>
      </c>
      <c r="B328" s="388" t="s">
        <v>155</v>
      </c>
      <c r="C328" s="390"/>
      <c r="D328" s="390"/>
      <c r="E328" s="390"/>
      <c r="F328" s="387"/>
    </row>
    <row r="329" s="59" customFormat="1" ht="18.95" customHeight="1" spans="1:6">
      <c r="A329" s="388">
        <v>2040399</v>
      </c>
      <c r="B329" s="388" t="s">
        <v>342</v>
      </c>
      <c r="C329" s="390"/>
      <c r="D329" s="390"/>
      <c r="E329" s="390"/>
      <c r="F329" s="387"/>
    </row>
    <row r="330" s="340" customFormat="1" ht="18.95" customHeight="1" spans="1:6">
      <c r="A330" s="392">
        <v>20404</v>
      </c>
      <c r="B330" s="388" t="s">
        <v>343</v>
      </c>
      <c r="C330" s="389">
        <f>SUM(C331:C337)</f>
        <v>1244</v>
      </c>
      <c r="D330" s="389">
        <f>SUM(D331:D337)</f>
        <v>1000</v>
      </c>
      <c r="E330" s="389">
        <f>SUM(E331:E337)</f>
        <v>1026</v>
      </c>
      <c r="F330" s="387"/>
    </row>
    <row r="331" s="59" customFormat="1" ht="18.95" customHeight="1" spans="1:6">
      <c r="A331" s="388">
        <v>2040401</v>
      </c>
      <c r="B331" s="388" t="s">
        <v>146</v>
      </c>
      <c r="C331" s="390">
        <v>844</v>
      </c>
      <c r="D331" s="390">
        <v>583</v>
      </c>
      <c r="E331" s="390">
        <v>511</v>
      </c>
      <c r="F331" s="387"/>
    </row>
    <row r="332" s="59" customFormat="1" ht="18.95" customHeight="1" spans="1:6">
      <c r="A332" s="388">
        <v>2040402</v>
      </c>
      <c r="B332" s="388" t="s">
        <v>147</v>
      </c>
      <c r="C332" s="390"/>
      <c r="D332" s="390"/>
      <c r="E332" s="390"/>
      <c r="F332" s="387"/>
    </row>
    <row r="333" s="59" customFormat="1" ht="18.95" customHeight="1" spans="1:6">
      <c r="A333" s="388">
        <v>2040403</v>
      </c>
      <c r="B333" s="388" t="s">
        <v>148</v>
      </c>
      <c r="C333" s="390"/>
      <c r="D333" s="390"/>
      <c r="E333" s="390"/>
      <c r="F333" s="387"/>
    </row>
    <row r="334" s="59" customFormat="1" ht="18.95" customHeight="1" spans="1:6">
      <c r="A334" s="388">
        <v>2040409</v>
      </c>
      <c r="B334" s="388" t="s">
        <v>344</v>
      </c>
      <c r="C334" s="390"/>
      <c r="D334" s="390"/>
      <c r="E334" s="390"/>
      <c r="F334" s="387"/>
    </row>
    <row r="335" s="59" customFormat="1" ht="18.95" customHeight="1" spans="1:6">
      <c r="A335" s="388">
        <v>2040410</v>
      </c>
      <c r="B335" s="388" t="s">
        <v>345</v>
      </c>
      <c r="C335" s="390"/>
      <c r="D335" s="390"/>
      <c r="E335" s="390"/>
      <c r="F335" s="387"/>
    </row>
    <row r="336" s="59" customFormat="1" ht="18.95" customHeight="1" spans="1:6">
      <c r="A336" s="388">
        <v>2040450</v>
      </c>
      <c r="B336" s="388" t="s">
        <v>155</v>
      </c>
      <c r="C336" s="390"/>
      <c r="D336" s="390"/>
      <c r="E336" s="390"/>
      <c r="F336" s="387"/>
    </row>
    <row r="337" s="59" customFormat="1" ht="18.95" customHeight="1" spans="1:6">
      <c r="A337" s="388">
        <v>2040499</v>
      </c>
      <c r="B337" s="388" t="s">
        <v>346</v>
      </c>
      <c r="C337" s="390">
        <v>400</v>
      </c>
      <c r="D337" s="390">
        <v>417</v>
      </c>
      <c r="E337" s="390">
        <v>515</v>
      </c>
      <c r="F337" s="387">
        <f t="shared" ref="F337:F339" si="44">(E337-C337)/C337*100</f>
        <v>28.75</v>
      </c>
    </row>
    <row r="338" s="340" customFormat="1" ht="18.95" customHeight="1" spans="1:6">
      <c r="A338" s="388">
        <v>20405</v>
      </c>
      <c r="B338" s="388" t="s">
        <v>347</v>
      </c>
      <c r="C338" s="389">
        <f>SUM(C339:C346)</f>
        <v>1649</v>
      </c>
      <c r="D338" s="389">
        <f>SUM(D339:D346)</f>
        <v>1542</v>
      </c>
      <c r="E338" s="389">
        <f>SUM(E339:E346)</f>
        <v>1582</v>
      </c>
      <c r="F338" s="387">
        <f t="shared" si="44"/>
        <v>-4.06306852637962</v>
      </c>
    </row>
    <row r="339" s="59" customFormat="1" ht="18.95" customHeight="1" spans="1:6">
      <c r="A339" s="388">
        <v>2040501</v>
      </c>
      <c r="B339" s="388" t="s">
        <v>146</v>
      </c>
      <c r="C339" s="390">
        <v>1129</v>
      </c>
      <c r="D339" s="390">
        <v>883</v>
      </c>
      <c r="E339" s="390">
        <v>782</v>
      </c>
      <c r="F339" s="387">
        <f t="shared" si="44"/>
        <v>-30.7351638618246</v>
      </c>
    </row>
    <row r="340" s="59" customFormat="1" ht="18.95" customHeight="1" spans="1:6">
      <c r="A340" s="388">
        <v>2040502</v>
      </c>
      <c r="B340" s="388" t="s">
        <v>147</v>
      </c>
      <c r="C340" s="390"/>
      <c r="D340" s="390"/>
      <c r="E340" s="390"/>
      <c r="F340" s="387"/>
    </row>
    <row r="341" s="59" customFormat="1" ht="18.95" customHeight="1" spans="1:6">
      <c r="A341" s="388">
        <v>2040503</v>
      </c>
      <c r="B341" s="388" t="s">
        <v>148</v>
      </c>
      <c r="C341" s="390"/>
      <c r="D341" s="390"/>
      <c r="E341" s="390"/>
      <c r="F341" s="387"/>
    </row>
    <row r="342" s="59" customFormat="1" ht="18.95" customHeight="1" spans="1:6">
      <c r="A342" s="388">
        <v>2040504</v>
      </c>
      <c r="B342" s="388" t="s">
        <v>348</v>
      </c>
      <c r="C342" s="390"/>
      <c r="D342" s="390"/>
      <c r="E342" s="390"/>
      <c r="F342" s="387"/>
    </row>
    <row r="343" s="59" customFormat="1" ht="18.95" customHeight="1" spans="1:6">
      <c r="A343" s="388">
        <v>2040505</v>
      </c>
      <c r="B343" s="388" t="s">
        <v>349</v>
      </c>
      <c r="C343" s="390"/>
      <c r="D343" s="390"/>
      <c r="E343" s="390"/>
      <c r="F343" s="387"/>
    </row>
    <row r="344" s="59" customFormat="1" ht="18.95" customHeight="1" spans="1:6">
      <c r="A344" s="388">
        <v>2040506</v>
      </c>
      <c r="B344" s="388" t="s">
        <v>350</v>
      </c>
      <c r="C344" s="390">
        <v>400</v>
      </c>
      <c r="D344" s="390"/>
      <c r="E344" s="390"/>
      <c r="F344" s="387"/>
    </row>
    <row r="345" s="59" customFormat="1" ht="18.95" customHeight="1" spans="1:6">
      <c r="A345" s="388">
        <v>2040550</v>
      </c>
      <c r="B345" s="388" t="s">
        <v>155</v>
      </c>
      <c r="C345" s="390"/>
      <c r="D345" s="390"/>
      <c r="E345" s="390"/>
      <c r="F345" s="387"/>
    </row>
    <row r="346" s="59" customFormat="1" ht="18.95" customHeight="1" spans="1:6">
      <c r="A346" s="388">
        <v>2040599</v>
      </c>
      <c r="B346" s="388" t="s">
        <v>351</v>
      </c>
      <c r="C346" s="390">
        <v>120</v>
      </c>
      <c r="D346" s="390">
        <v>659</v>
      </c>
      <c r="E346" s="390">
        <v>800</v>
      </c>
      <c r="F346" s="387"/>
    </row>
    <row r="347" s="340" customFormat="1" ht="18.95" customHeight="1" spans="1:6">
      <c r="A347" s="388">
        <v>20406</v>
      </c>
      <c r="B347" s="388" t="s">
        <v>352</v>
      </c>
      <c r="C347" s="389">
        <f>SUM(C348:C362)</f>
        <v>553</v>
      </c>
      <c r="D347" s="389">
        <f>SUM(D348:D362)</f>
        <v>581</v>
      </c>
      <c r="E347" s="389">
        <f>SUM(E348:E362)</f>
        <v>551</v>
      </c>
      <c r="F347" s="387"/>
    </row>
    <row r="348" s="59" customFormat="1" ht="18.95" customHeight="1" spans="1:6">
      <c r="A348" s="388">
        <v>2040601</v>
      </c>
      <c r="B348" s="388" t="s">
        <v>146</v>
      </c>
      <c r="C348" s="390">
        <v>480</v>
      </c>
      <c r="D348" s="390">
        <v>440</v>
      </c>
      <c r="E348" s="390">
        <v>384</v>
      </c>
      <c r="F348" s="387"/>
    </row>
    <row r="349" s="59" customFormat="1" ht="18.95" customHeight="1" spans="1:6">
      <c r="A349" s="388">
        <v>2040602</v>
      </c>
      <c r="B349" s="388" t="s">
        <v>147</v>
      </c>
      <c r="C349" s="390"/>
      <c r="D349" s="390"/>
      <c r="E349" s="390"/>
      <c r="F349" s="387" t="e">
        <f t="shared" ref="F349:F354" si="45">(E349-C349)/C349*100</f>
        <v>#DIV/0!</v>
      </c>
    </row>
    <row r="350" s="59" customFormat="1" ht="18.95" customHeight="1" spans="1:6">
      <c r="A350" s="388">
        <v>2040603</v>
      </c>
      <c r="B350" s="388" t="s">
        <v>148</v>
      </c>
      <c r="C350" s="390"/>
      <c r="D350" s="390"/>
      <c r="E350" s="390"/>
      <c r="F350" s="387"/>
    </row>
    <row r="351" s="59" customFormat="1" ht="18.95" customHeight="1" spans="1:6">
      <c r="A351" s="388">
        <v>2040604</v>
      </c>
      <c r="B351" s="388" t="s">
        <v>353</v>
      </c>
      <c r="C351" s="390"/>
      <c r="D351" s="390"/>
      <c r="E351" s="390"/>
      <c r="F351" s="387" t="e">
        <f t="shared" si="45"/>
        <v>#DIV/0!</v>
      </c>
    </row>
    <row r="352" s="59" customFormat="1" ht="18.95" customHeight="1" spans="1:6">
      <c r="A352" s="388">
        <v>2040605</v>
      </c>
      <c r="B352" s="388" t="s">
        <v>354</v>
      </c>
      <c r="C352" s="390"/>
      <c r="D352" s="390"/>
      <c r="E352" s="390"/>
      <c r="F352" s="387"/>
    </row>
    <row r="353" s="59" customFormat="1" ht="18.95" customHeight="1" spans="1:6">
      <c r="A353" s="388">
        <v>2040606</v>
      </c>
      <c r="B353" s="388" t="s">
        <v>355</v>
      </c>
      <c r="C353" s="390"/>
      <c r="D353" s="390"/>
      <c r="E353" s="390"/>
      <c r="F353" s="387" t="e">
        <f t="shared" si="45"/>
        <v>#DIV/0!</v>
      </c>
    </row>
    <row r="354" s="59" customFormat="1" ht="18.95" customHeight="1" spans="1:6">
      <c r="A354" s="388">
        <v>2040607</v>
      </c>
      <c r="B354" s="388" t="s">
        <v>356</v>
      </c>
      <c r="C354" s="390">
        <v>50</v>
      </c>
      <c r="D354" s="390">
        <v>4</v>
      </c>
      <c r="E354" s="390"/>
      <c r="F354" s="387">
        <f t="shared" si="45"/>
        <v>-100</v>
      </c>
    </row>
    <row r="355" s="59" customFormat="1" ht="18.95" customHeight="1" spans="1:6">
      <c r="A355" s="388">
        <v>2040608</v>
      </c>
      <c r="B355" s="388" t="s">
        <v>357</v>
      </c>
      <c r="C355" s="390"/>
      <c r="D355" s="390"/>
      <c r="E355" s="390"/>
      <c r="F355" s="387"/>
    </row>
    <row r="356" s="59" customFormat="1" ht="18.95" customHeight="1" spans="1:6">
      <c r="A356" s="388">
        <v>2040609</v>
      </c>
      <c r="B356" s="388" t="s">
        <v>358</v>
      </c>
      <c r="C356" s="390"/>
      <c r="D356" s="390"/>
      <c r="E356" s="390"/>
      <c r="F356" s="387"/>
    </row>
    <row r="357" s="59" customFormat="1" ht="18.95" customHeight="1" spans="1:6">
      <c r="A357" s="388">
        <v>2040610</v>
      </c>
      <c r="B357" s="388" t="s">
        <v>359</v>
      </c>
      <c r="C357" s="390"/>
      <c r="D357" s="390">
        <v>40</v>
      </c>
      <c r="E357" s="390"/>
      <c r="F357" s="387"/>
    </row>
    <row r="358" s="59" customFormat="1" ht="18.95" customHeight="1" spans="1:6">
      <c r="A358" s="388">
        <v>2040611</v>
      </c>
      <c r="B358" s="388" t="s">
        <v>360</v>
      </c>
      <c r="C358" s="390"/>
      <c r="D358" s="390"/>
      <c r="E358" s="390"/>
      <c r="F358" s="387"/>
    </row>
    <row r="359" s="59" customFormat="1" ht="18.95" customHeight="1" spans="1:6">
      <c r="A359" s="388">
        <v>2040612</v>
      </c>
      <c r="B359" s="388" t="s">
        <v>361</v>
      </c>
      <c r="C359" s="390">
        <v>23</v>
      </c>
      <c r="D359" s="390"/>
      <c r="E359" s="390"/>
      <c r="F359" s="387"/>
    </row>
    <row r="360" s="59" customFormat="1" ht="18.95" customHeight="1" spans="1:6">
      <c r="A360" s="388">
        <v>2040613</v>
      </c>
      <c r="B360" s="388" t="s">
        <v>188</v>
      </c>
      <c r="C360" s="390"/>
      <c r="D360" s="390"/>
      <c r="E360" s="390"/>
      <c r="F360" s="387"/>
    </row>
    <row r="361" s="59" customFormat="1" ht="18.95" customHeight="1" spans="1:6">
      <c r="A361" s="388">
        <v>2040650</v>
      </c>
      <c r="B361" s="388" t="s">
        <v>155</v>
      </c>
      <c r="C361" s="390"/>
      <c r="D361" s="390"/>
      <c r="E361" s="390">
        <v>22</v>
      </c>
      <c r="F361" s="387"/>
    </row>
    <row r="362" s="59" customFormat="1" ht="18.95" customHeight="1" spans="1:6">
      <c r="A362" s="388">
        <v>2040699</v>
      </c>
      <c r="B362" s="388" t="s">
        <v>362</v>
      </c>
      <c r="C362" s="390"/>
      <c r="D362" s="390">
        <v>97</v>
      </c>
      <c r="E362" s="390">
        <v>145</v>
      </c>
      <c r="F362" s="387" t="e">
        <f t="shared" ref="F362:F365" si="46">(E362-C362)/C362*100</f>
        <v>#DIV/0!</v>
      </c>
    </row>
    <row r="363" s="340" customFormat="1" ht="18.95" customHeight="1" spans="1:6">
      <c r="A363" s="388">
        <v>20407</v>
      </c>
      <c r="B363" s="388" t="s">
        <v>363</v>
      </c>
      <c r="C363" s="389">
        <f>SUM(C364:C372)</f>
        <v>0</v>
      </c>
      <c r="D363" s="389">
        <f>SUM(D364:D372)</f>
        <v>0</v>
      </c>
      <c r="E363" s="389">
        <f>SUM(E364:E372)</f>
        <v>0</v>
      </c>
      <c r="F363" s="387" t="e">
        <f t="shared" si="46"/>
        <v>#DIV/0!</v>
      </c>
    </row>
    <row r="364" s="59" customFormat="1" ht="18.95" customHeight="1" spans="1:6">
      <c r="A364" s="388">
        <v>2040701</v>
      </c>
      <c r="B364" s="388" t="s">
        <v>146</v>
      </c>
      <c r="C364" s="390"/>
      <c r="D364" s="390"/>
      <c r="E364" s="390"/>
      <c r="F364" s="387" t="e">
        <f t="shared" si="46"/>
        <v>#DIV/0!</v>
      </c>
    </row>
    <row r="365" s="59" customFormat="1" ht="18.95" customHeight="1" spans="1:6">
      <c r="A365" s="388">
        <v>2040702</v>
      </c>
      <c r="B365" s="388" t="s">
        <v>147</v>
      </c>
      <c r="C365" s="390"/>
      <c r="D365" s="390"/>
      <c r="E365" s="390"/>
      <c r="F365" s="387" t="e">
        <f t="shared" si="46"/>
        <v>#DIV/0!</v>
      </c>
    </row>
    <row r="366" s="59" customFormat="1" ht="18.95" customHeight="1" spans="1:6">
      <c r="A366" s="388">
        <v>2040703</v>
      </c>
      <c r="B366" s="388" t="s">
        <v>148</v>
      </c>
      <c r="C366" s="390"/>
      <c r="D366" s="390"/>
      <c r="E366" s="390"/>
      <c r="F366" s="387"/>
    </row>
    <row r="367" s="59" customFormat="1" ht="18.95" customHeight="1" spans="1:6">
      <c r="A367" s="388">
        <v>2040704</v>
      </c>
      <c r="B367" s="388" t="s">
        <v>364</v>
      </c>
      <c r="C367" s="390"/>
      <c r="D367" s="390"/>
      <c r="E367" s="390"/>
      <c r="F367" s="387" t="e">
        <f>(E367-C367)/C367*100</f>
        <v>#DIV/0!</v>
      </c>
    </row>
    <row r="368" s="59" customFormat="1" ht="18.95" customHeight="1" spans="1:6">
      <c r="A368" s="388">
        <v>2040705</v>
      </c>
      <c r="B368" s="388" t="s">
        <v>365</v>
      </c>
      <c r="C368" s="390"/>
      <c r="D368" s="390"/>
      <c r="E368" s="390"/>
      <c r="F368" s="387"/>
    </row>
    <row r="369" s="59" customFormat="1" ht="18.95" customHeight="1" spans="1:6">
      <c r="A369" s="388">
        <v>2040706</v>
      </c>
      <c r="B369" s="388" t="s">
        <v>366</v>
      </c>
      <c r="C369" s="390"/>
      <c r="D369" s="390"/>
      <c r="E369" s="390"/>
      <c r="F369" s="387"/>
    </row>
    <row r="370" s="59" customFormat="1" ht="18.95" customHeight="1" spans="1:6">
      <c r="A370" s="388">
        <v>2040707</v>
      </c>
      <c r="B370" s="388" t="s">
        <v>188</v>
      </c>
      <c r="C370" s="390"/>
      <c r="D370" s="390"/>
      <c r="E370" s="390"/>
      <c r="F370" s="387"/>
    </row>
    <row r="371" s="59" customFormat="1" ht="18.95" customHeight="1" spans="1:6">
      <c r="A371" s="388">
        <v>2040750</v>
      </c>
      <c r="B371" s="388" t="s">
        <v>155</v>
      </c>
      <c r="C371" s="390"/>
      <c r="D371" s="390"/>
      <c r="E371" s="390"/>
      <c r="F371" s="387"/>
    </row>
    <row r="372" s="59" customFormat="1" ht="18.95" customHeight="1" spans="1:6">
      <c r="A372" s="388">
        <v>2040799</v>
      </c>
      <c r="B372" s="388" t="s">
        <v>367</v>
      </c>
      <c r="C372" s="390"/>
      <c r="D372" s="390"/>
      <c r="E372" s="390"/>
      <c r="F372" s="387" t="e">
        <f t="shared" ref="F372:F380" si="47">(E372-C372)/C372*100</f>
        <v>#DIV/0!</v>
      </c>
    </row>
    <row r="373" s="340" customFormat="1" ht="18.95" customHeight="1" spans="1:6">
      <c r="A373" s="388">
        <v>20408</v>
      </c>
      <c r="B373" s="388" t="s">
        <v>368</v>
      </c>
      <c r="C373" s="389">
        <f>SUM(C374:C382)</f>
        <v>0</v>
      </c>
      <c r="D373" s="389">
        <f>SUM(D374:D382)</f>
        <v>0</v>
      </c>
      <c r="E373" s="389">
        <f>SUM(E374:E382)</f>
        <v>0</v>
      </c>
      <c r="F373" s="387" t="e">
        <f t="shared" si="47"/>
        <v>#DIV/0!</v>
      </c>
    </row>
    <row r="374" s="59" customFormat="1" ht="18.95" customHeight="1" spans="1:6">
      <c r="A374" s="388">
        <v>2040801</v>
      </c>
      <c r="B374" s="388" t="s">
        <v>146</v>
      </c>
      <c r="C374" s="390"/>
      <c r="D374" s="390"/>
      <c r="E374" s="390"/>
      <c r="F374" s="387" t="e">
        <f t="shared" si="47"/>
        <v>#DIV/0!</v>
      </c>
    </row>
    <row r="375" s="59" customFormat="1" ht="18.95" customHeight="1" spans="1:6">
      <c r="A375" s="388">
        <v>2040802</v>
      </c>
      <c r="B375" s="388" t="s">
        <v>147</v>
      </c>
      <c r="C375" s="390"/>
      <c r="D375" s="390"/>
      <c r="E375" s="390"/>
      <c r="F375" s="387" t="e">
        <f t="shared" si="47"/>
        <v>#DIV/0!</v>
      </c>
    </row>
    <row r="376" s="59" customFormat="1" ht="18.95" customHeight="1" spans="1:6">
      <c r="A376" s="388">
        <v>2040803</v>
      </c>
      <c r="B376" s="388" t="s">
        <v>148</v>
      </c>
      <c r="C376" s="390"/>
      <c r="D376" s="390"/>
      <c r="E376" s="390"/>
      <c r="F376" s="387" t="e">
        <f t="shared" si="47"/>
        <v>#DIV/0!</v>
      </c>
    </row>
    <row r="377" s="59" customFormat="1" ht="18.95" customHeight="1" spans="1:6">
      <c r="A377" s="388">
        <v>2040804</v>
      </c>
      <c r="B377" s="388" t="s">
        <v>369</v>
      </c>
      <c r="C377" s="390"/>
      <c r="D377" s="390"/>
      <c r="E377" s="390"/>
      <c r="F377" s="387" t="e">
        <f t="shared" si="47"/>
        <v>#DIV/0!</v>
      </c>
    </row>
    <row r="378" s="59" customFormat="1" ht="18.95" customHeight="1" spans="1:6">
      <c r="A378" s="388">
        <v>2040805</v>
      </c>
      <c r="B378" s="388" t="s">
        <v>370</v>
      </c>
      <c r="C378" s="390"/>
      <c r="D378" s="390"/>
      <c r="E378" s="390"/>
      <c r="F378" s="387" t="e">
        <f t="shared" si="47"/>
        <v>#DIV/0!</v>
      </c>
    </row>
    <row r="379" s="59" customFormat="1" ht="18.95" customHeight="1" spans="1:6">
      <c r="A379" s="388">
        <v>2040806</v>
      </c>
      <c r="B379" s="388" t="s">
        <v>371</v>
      </c>
      <c r="C379" s="390"/>
      <c r="D379" s="390"/>
      <c r="E379" s="390"/>
      <c r="F379" s="387" t="e">
        <f t="shared" si="47"/>
        <v>#DIV/0!</v>
      </c>
    </row>
    <row r="380" s="59" customFormat="1" ht="18.95" customHeight="1" spans="1:6">
      <c r="A380" s="388">
        <v>2040807</v>
      </c>
      <c r="B380" s="388" t="s">
        <v>188</v>
      </c>
      <c r="C380" s="390"/>
      <c r="D380" s="390"/>
      <c r="E380" s="390"/>
      <c r="F380" s="387" t="e">
        <f t="shared" si="47"/>
        <v>#DIV/0!</v>
      </c>
    </row>
    <row r="381" s="59" customFormat="1" ht="18.95" customHeight="1" spans="1:6">
      <c r="A381" s="388">
        <v>2040850</v>
      </c>
      <c r="B381" s="388" t="s">
        <v>155</v>
      </c>
      <c r="C381" s="390"/>
      <c r="D381" s="390"/>
      <c r="E381" s="390"/>
      <c r="F381" s="387"/>
    </row>
    <row r="382" s="59" customFormat="1" ht="18.95" customHeight="1" spans="1:6">
      <c r="A382" s="388">
        <v>2040899</v>
      </c>
      <c r="B382" s="388" t="s">
        <v>372</v>
      </c>
      <c r="C382" s="390"/>
      <c r="D382" s="390"/>
      <c r="E382" s="390"/>
      <c r="F382" s="387"/>
    </row>
    <row r="383" s="340" customFormat="1" ht="18.95" customHeight="1" spans="1:6">
      <c r="A383" s="388">
        <v>20409</v>
      </c>
      <c r="B383" s="388" t="s">
        <v>373</v>
      </c>
      <c r="C383" s="389">
        <f>SUM(C384:C390)</f>
        <v>0</v>
      </c>
      <c r="D383" s="389">
        <f>SUM(D384:D390)</f>
        <v>0</v>
      </c>
      <c r="E383" s="389">
        <f>SUM(E384:E390)</f>
        <v>0</v>
      </c>
      <c r="F383" s="387"/>
    </row>
    <row r="384" s="59" customFormat="1" ht="18.95" customHeight="1" spans="1:6">
      <c r="A384" s="388">
        <v>2040901</v>
      </c>
      <c r="B384" s="388" t="s">
        <v>146</v>
      </c>
      <c r="C384" s="390"/>
      <c r="D384" s="390"/>
      <c r="E384" s="390"/>
      <c r="F384" s="387" t="e">
        <f t="shared" ref="F384:F387" si="48">(E384-C384)/C384*100</f>
        <v>#DIV/0!</v>
      </c>
    </row>
    <row r="385" s="59" customFormat="1" ht="18.95" customHeight="1" spans="1:6">
      <c r="A385" s="388">
        <v>2040902</v>
      </c>
      <c r="B385" s="388" t="s">
        <v>147</v>
      </c>
      <c r="C385" s="390"/>
      <c r="D385" s="390"/>
      <c r="E385" s="390"/>
      <c r="F385" s="387" t="e">
        <f t="shared" si="48"/>
        <v>#DIV/0!</v>
      </c>
    </row>
    <row r="386" s="59" customFormat="1" ht="18.95" customHeight="1" spans="1:6">
      <c r="A386" s="388">
        <v>2040903</v>
      </c>
      <c r="B386" s="388" t="s">
        <v>148</v>
      </c>
      <c r="C386" s="390"/>
      <c r="D386" s="390"/>
      <c r="E386" s="390"/>
      <c r="F386" s="387"/>
    </row>
    <row r="387" s="59" customFormat="1" ht="18.95" customHeight="1" spans="1:6">
      <c r="A387" s="388">
        <v>2040904</v>
      </c>
      <c r="B387" s="388" t="s">
        <v>374</v>
      </c>
      <c r="C387" s="390"/>
      <c r="D387" s="390"/>
      <c r="E387" s="390"/>
      <c r="F387" s="387" t="e">
        <f t="shared" si="48"/>
        <v>#DIV/0!</v>
      </c>
    </row>
    <row r="388" s="59" customFormat="1" ht="18.95" customHeight="1" spans="1:6">
      <c r="A388" s="388">
        <v>2040905</v>
      </c>
      <c r="B388" s="388" t="s">
        <v>375</v>
      </c>
      <c r="C388" s="390"/>
      <c r="D388" s="390"/>
      <c r="E388" s="390"/>
      <c r="F388" s="387"/>
    </row>
    <row r="389" s="59" customFormat="1" ht="18.95" customHeight="1" spans="1:6">
      <c r="A389" s="388">
        <v>2040950</v>
      </c>
      <c r="B389" s="388" t="s">
        <v>155</v>
      </c>
      <c r="C389" s="390"/>
      <c r="D389" s="390"/>
      <c r="E389" s="390"/>
      <c r="F389" s="387" t="e">
        <f t="shared" ref="F389:F393" si="49">(E389-C389)/C389*100</f>
        <v>#DIV/0!</v>
      </c>
    </row>
    <row r="390" s="59" customFormat="1" ht="18.95" customHeight="1" spans="1:6">
      <c r="A390" s="388">
        <v>2040999</v>
      </c>
      <c r="B390" s="388" t="s">
        <v>376</v>
      </c>
      <c r="C390" s="390"/>
      <c r="D390" s="390"/>
      <c r="E390" s="390"/>
      <c r="F390" s="387" t="e">
        <f t="shared" si="49"/>
        <v>#DIV/0!</v>
      </c>
    </row>
    <row r="391" s="340" customFormat="1" ht="18.95" customHeight="1" spans="1:6">
      <c r="A391" s="388">
        <v>20410</v>
      </c>
      <c r="B391" s="388" t="s">
        <v>377</v>
      </c>
      <c r="C391" s="389">
        <f>SUM(C392:C396)</f>
        <v>0</v>
      </c>
      <c r="D391" s="389">
        <f>SUM(D392:D396)</f>
        <v>0</v>
      </c>
      <c r="E391" s="389">
        <f>SUM(E392:E396)</f>
        <v>0</v>
      </c>
      <c r="F391" s="387" t="e">
        <f t="shared" si="49"/>
        <v>#DIV/0!</v>
      </c>
    </row>
    <row r="392" s="59" customFormat="1" ht="18.95" customHeight="1" spans="1:6">
      <c r="A392" s="388">
        <v>2041001</v>
      </c>
      <c r="B392" s="388" t="s">
        <v>146</v>
      </c>
      <c r="C392" s="390"/>
      <c r="D392" s="390"/>
      <c r="E392" s="390"/>
      <c r="F392" s="387" t="e">
        <f t="shared" si="49"/>
        <v>#DIV/0!</v>
      </c>
    </row>
    <row r="393" s="59" customFormat="1" ht="18.95" customHeight="1" spans="1:6">
      <c r="A393" s="388">
        <v>2041002</v>
      </c>
      <c r="B393" s="388" t="s">
        <v>147</v>
      </c>
      <c r="C393" s="390"/>
      <c r="D393" s="390"/>
      <c r="E393" s="390"/>
      <c r="F393" s="387" t="e">
        <f t="shared" si="49"/>
        <v>#DIV/0!</v>
      </c>
    </row>
    <row r="394" s="59" customFormat="1" ht="18.95" customHeight="1" spans="1:6">
      <c r="A394" s="388">
        <v>2041006</v>
      </c>
      <c r="B394" s="388" t="s">
        <v>188</v>
      </c>
      <c r="C394" s="390"/>
      <c r="D394" s="390"/>
      <c r="E394" s="390"/>
      <c r="F394" s="387"/>
    </row>
    <row r="395" s="59" customFormat="1" ht="18.95" customHeight="1" spans="1:6">
      <c r="A395" s="388">
        <v>2041007</v>
      </c>
      <c r="B395" s="388" t="s">
        <v>378</v>
      </c>
      <c r="C395" s="390"/>
      <c r="D395" s="390"/>
      <c r="E395" s="390"/>
      <c r="F395" s="387"/>
    </row>
    <row r="396" s="59" customFormat="1" ht="18.95" customHeight="1" spans="1:6">
      <c r="A396" s="388">
        <v>2041099</v>
      </c>
      <c r="B396" s="388" t="s">
        <v>379</v>
      </c>
      <c r="C396" s="390"/>
      <c r="D396" s="390"/>
      <c r="E396" s="390"/>
      <c r="F396" s="387" t="e">
        <f t="shared" ref="F396:F402" si="50">(E396-C396)/C396*100</f>
        <v>#DIV/0!</v>
      </c>
    </row>
    <row r="397" s="340" customFormat="1" ht="18.95" customHeight="1" spans="1:6">
      <c r="A397" s="392">
        <v>20499</v>
      </c>
      <c r="B397" s="388" t="s">
        <v>380</v>
      </c>
      <c r="C397" s="389">
        <f>C398</f>
        <v>50</v>
      </c>
      <c r="D397" s="389">
        <f>D398</f>
        <v>1184</v>
      </c>
      <c r="E397" s="389">
        <f>E398</f>
        <v>1214</v>
      </c>
      <c r="F397" s="387"/>
    </row>
    <row r="398" s="59" customFormat="1" ht="18.95" customHeight="1" spans="1:6">
      <c r="A398" s="388">
        <v>2049901</v>
      </c>
      <c r="B398" s="388" t="s">
        <v>381</v>
      </c>
      <c r="C398" s="390">
        <v>50</v>
      </c>
      <c r="D398" s="390">
        <v>1184</v>
      </c>
      <c r="E398" s="390">
        <v>1214</v>
      </c>
      <c r="F398" s="387"/>
    </row>
    <row r="399" s="59" customFormat="1" ht="18.95" customHeight="1" spans="1:6">
      <c r="A399" s="385">
        <v>205</v>
      </c>
      <c r="B399" s="385" t="s">
        <v>73</v>
      </c>
      <c r="C399" s="386">
        <f>SUM(C400,C405,C414,C421,C427,C431,C435,C439,C445,C452,)</f>
        <v>29831</v>
      </c>
      <c r="D399" s="386">
        <f>SUM(D400,D405,D414,D421,D427,D431,D435,D439,D445,D452,)</f>
        <v>46465</v>
      </c>
      <c r="E399" s="386">
        <f>SUM(E400,E405,E414,E421,E427,E431,E435,E439,E445,E452,)</f>
        <v>27322</v>
      </c>
      <c r="F399" s="387">
        <f t="shared" si="50"/>
        <v>-8.41071368710402</v>
      </c>
    </row>
    <row r="400" s="340" customFormat="1" ht="18.95" customHeight="1" spans="1:6">
      <c r="A400" s="388">
        <v>20501</v>
      </c>
      <c r="B400" s="388" t="s">
        <v>382</v>
      </c>
      <c r="C400" s="389">
        <f>SUM(C401:C404)</f>
        <v>686</v>
      </c>
      <c r="D400" s="389">
        <f>SUM(D401:D404)</f>
        <v>1160</v>
      </c>
      <c r="E400" s="389">
        <f>SUM(E401:E404)</f>
        <v>693</v>
      </c>
      <c r="F400" s="387"/>
    </row>
    <row r="401" s="59" customFormat="1" ht="18.95" customHeight="1" spans="1:6">
      <c r="A401" s="388">
        <v>2050101</v>
      </c>
      <c r="B401" s="388" t="s">
        <v>146</v>
      </c>
      <c r="C401" s="390">
        <v>216</v>
      </c>
      <c r="D401" s="390">
        <v>207</v>
      </c>
      <c r="E401" s="390">
        <v>218</v>
      </c>
      <c r="F401" s="387">
        <f t="shared" si="50"/>
        <v>0.925925925925926</v>
      </c>
    </row>
    <row r="402" s="59" customFormat="1" ht="18.95" customHeight="1" spans="1:6">
      <c r="A402" s="388">
        <v>2050102</v>
      </c>
      <c r="B402" s="388" t="s">
        <v>147</v>
      </c>
      <c r="C402" s="390"/>
      <c r="D402" s="390"/>
      <c r="E402" s="390"/>
      <c r="F402" s="387" t="e">
        <f t="shared" si="50"/>
        <v>#DIV/0!</v>
      </c>
    </row>
    <row r="403" s="59" customFormat="1" ht="18.95" customHeight="1" spans="1:6">
      <c r="A403" s="388">
        <v>2050103</v>
      </c>
      <c r="B403" s="388" t="s">
        <v>148</v>
      </c>
      <c r="C403" s="390"/>
      <c r="D403" s="390"/>
      <c r="E403" s="390"/>
      <c r="F403" s="387"/>
    </row>
    <row r="404" s="59" customFormat="1" ht="18.95" customHeight="1" spans="1:6">
      <c r="A404" s="388">
        <v>2050199</v>
      </c>
      <c r="B404" s="388" t="s">
        <v>383</v>
      </c>
      <c r="C404" s="390">
        <v>470</v>
      </c>
      <c r="D404" s="390">
        <v>953</v>
      </c>
      <c r="E404" s="390">
        <v>475</v>
      </c>
      <c r="F404" s="387"/>
    </row>
    <row r="405" s="340" customFormat="1" ht="18.95" customHeight="1" spans="1:6">
      <c r="A405" s="388">
        <v>20502</v>
      </c>
      <c r="B405" s="388" t="s">
        <v>384</v>
      </c>
      <c r="C405" s="389">
        <f>SUM(C406:C413)</f>
        <v>27645</v>
      </c>
      <c r="D405" s="389">
        <f>SUM(D406:D413)</f>
        <v>42472</v>
      </c>
      <c r="E405" s="389">
        <f>SUM(E406:E413)</f>
        <v>25521</v>
      </c>
      <c r="F405" s="387">
        <f t="shared" ref="F405:F408" si="51">(E405-C405)/C405*100</f>
        <v>-7.683125339121</v>
      </c>
    </row>
    <row r="406" s="59" customFormat="1" ht="18.95" customHeight="1" spans="1:6">
      <c r="A406" s="388">
        <v>2050201</v>
      </c>
      <c r="B406" s="388" t="s">
        <v>385</v>
      </c>
      <c r="C406" s="390">
        <v>164</v>
      </c>
      <c r="D406" s="390">
        <v>5812</v>
      </c>
      <c r="E406" s="390">
        <v>360</v>
      </c>
      <c r="F406" s="387">
        <f t="shared" si="51"/>
        <v>119.512195121951</v>
      </c>
    </row>
    <row r="407" s="59" customFormat="1" ht="18.95" customHeight="1" spans="1:6">
      <c r="A407" s="388">
        <v>2050202</v>
      </c>
      <c r="B407" s="388" t="s">
        <v>386</v>
      </c>
      <c r="C407" s="390">
        <v>17190</v>
      </c>
      <c r="D407" s="390">
        <v>28013</v>
      </c>
      <c r="E407" s="390">
        <v>11166</v>
      </c>
      <c r="F407" s="387">
        <f t="shared" si="51"/>
        <v>-35.043630017452</v>
      </c>
    </row>
    <row r="408" s="59" customFormat="1" ht="18.95" customHeight="1" spans="1:6">
      <c r="A408" s="388">
        <v>2050203</v>
      </c>
      <c r="B408" s="388" t="s">
        <v>387</v>
      </c>
      <c r="C408" s="390">
        <v>4443</v>
      </c>
      <c r="D408" s="390">
        <v>5914</v>
      </c>
      <c r="E408" s="390">
        <v>2980</v>
      </c>
      <c r="F408" s="387">
        <f t="shared" si="51"/>
        <v>-32.9282016655413</v>
      </c>
    </row>
    <row r="409" s="59" customFormat="1" ht="18.95" customHeight="1" spans="1:6">
      <c r="A409" s="388">
        <v>2050204</v>
      </c>
      <c r="B409" s="388" t="s">
        <v>388</v>
      </c>
      <c r="C409" s="390">
        <v>2771</v>
      </c>
      <c r="D409" s="390">
        <v>2676</v>
      </c>
      <c r="E409" s="390">
        <v>2450</v>
      </c>
      <c r="F409" s="387"/>
    </row>
    <row r="410" s="59" customFormat="1" ht="18.95" customHeight="1" spans="1:6">
      <c r="A410" s="388">
        <v>2050205</v>
      </c>
      <c r="B410" s="388" t="s">
        <v>389</v>
      </c>
      <c r="C410" s="390"/>
      <c r="D410" s="390"/>
      <c r="E410" s="390"/>
      <c r="F410" s="387"/>
    </row>
    <row r="411" s="59" customFormat="1" ht="18.95" customHeight="1" spans="1:6">
      <c r="A411" s="388">
        <v>2050206</v>
      </c>
      <c r="B411" s="388" t="s">
        <v>390</v>
      </c>
      <c r="C411" s="390"/>
      <c r="D411" s="390"/>
      <c r="E411" s="390"/>
      <c r="F411" s="387"/>
    </row>
    <row r="412" s="59" customFormat="1" ht="18.95" customHeight="1" spans="1:6">
      <c r="A412" s="388">
        <v>2050207</v>
      </c>
      <c r="B412" s="388" t="s">
        <v>391</v>
      </c>
      <c r="C412" s="390"/>
      <c r="D412" s="390"/>
      <c r="E412" s="390"/>
      <c r="F412" s="387"/>
    </row>
    <row r="413" s="59" customFormat="1" ht="18.95" customHeight="1" spans="1:6">
      <c r="A413" s="388">
        <v>2050299</v>
      </c>
      <c r="B413" s="388" t="s">
        <v>392</v>
      </c>
      <c r="C413" s="390">
        <v>3077</v>
      </c>
      <c r="D413" s="390">
        <v>57</v>
      </c>
      <c r="E413" s="390">
        <v>8565</v>
      </c>
      <c r="F413" s="387">
        <f t="shared" ref="F413:F416" si="52">(E413-C413)/C413*100</f>
        <v>178.355541111472</v>
      </c>
    </row>
    <row r="414" s="340" customFormat="1" ht="18.95" customHeight="1" spans="1:6">
      <c r="A414" s="388">
        <v>20503</v>
      </c>
      <c r="B414" s="388" t="s">
        <v>393</v>
      </c>
      <c r="C414" s="389">
        <f>SUM(C415:C420)</f>
        <v>0</v>
      </c>
      <c r="D414" s="389">
        <f>SUM(D415:D420)</f>
        <v>219</v>
      </c>
      <c r="E414" s="389">
        <f>SUM(E415:E420)</f>
        <v>292</v>
      </c>
      <c r="F414" s="387" t="e">
        <f t="shared" si="52"/>
        <v>#DIV/0!</v>
      </c>
    </row>
    <row r="415" s="59" customFormat="1" ht="18.95" customHeight="1" spans="1:6">
      <c r="A415" s="388">
        <v>2050301</v>
      </c>
      <c r="B415" s="388" t="s">
        <v>394</v>
      </c>
      <c r="C415" s="390"/>
      <c r="D415" s="390"/>
      <c r="E415" s="390"/>
      <c r="F415" s="387" t="e">
        <f t="shared" si="52"/>
        <v>#DIV/0!</v>
      </c>
    </row>
    <row r="416" s="59" customFormat="1" ht="18.95" customHeight="1" spans="1:6">
      <c r="A416" s="388">
        <v>2050302</v>
      </c>
      <c r="B416" s="388" t="s">
        <v>395</v>
      </c>
      <c r="C416" s="390"/>
      <c r="D416" s="390">
        <v>219</v>
      </c>
      <c r="E416" s="390"/>
      <c r="F416" s="387" t="e">
        <f t="shared" si="52"/>
        <v>#DIV/0!</v>
      </c>
    </row>
    <row r="417" s="59" customFormat="1" ht="18.95" customHeight="1" spans="1:6">
      <c r="A417" s="388">
        <v>2050303</v>
      </c>
      <c r="B417" s="388" t="s">
        <v>396</v>
      </c>
      <c r="C417" s="390"/>
      <c r="D417" s="390"/>
      <c r="E417" s="390"/>
      <c r="F417" s="387"/>
    </row>
    <row r="418" s="59" customFormat="1" ht="18.95" customHeight="1" spans="1:6">
      <c r="A418" s="388">
        <v>2050304</v>
      </c>
      <c r="B418" s="388" t="s">
        <v>397</v>
      </c>
      <c r="C418" s="390"/>
      <c r="D418" s="390"/>
      <c r="E418" s="390"/>
      <c r="F418" s="387"/>
    </row>
    <row r="419" s="59" customFormat="1" ht="18.95" customHeight="1" spans="1:6">
      <c r="A419" s="388">
        <v>2050305</v>
      </c>
      <c r="B419" s="388" t="s">
        <v>398</v>
      </c>
      <c r="C419" s="390"/>
      <c r="D419" s="390"/>
      <c r="E419" s="390"/>
      <c r="F419" s="387" t="e">
        <f t="shared" ref="F419:F423" si="53">(E419-C419)/C419*100</f>
        <v>#DIV/0!</v>
      </c>
    </row>
    <row r="420" s="59" customFormat="1" ht="18.95" customHeight="1" spans="1:6">
      <c r="A420" s="388">
        <v>2050399</v>
      </c>
      <c r="B420" s="388" t="s">
        <v>399</v>
      </c>
      <c r="C420" s="390"/>
      <c r="D420" s="390"/>
      <c r="E420" s="390">
        <v>292</v>
      </c>
      <c r="F420" s="387" t="e">
        <f t="shared" si="53"/>
        <v>#DIV/0!</v>
      </c>
    </row>
    <row r="421" s="340" customFormat="1" ht="18.95" customHeight="1" spans="1:6">
      <c r="A421" s="388">
        <v>20504</v>
      </c>
      <c r="B421" s="388" t="s">
        <v>400</v>
      </c>
      <c r="C421" s="389">
        <f>SUM(C422:C426)</f>
        <v>0</v>
      </c>
      <c r="D421" s="389">
        <f>SUM(D422:D426)</f>
        <v>0</v>
      </c>
      <c r="E421" s="389">
        <f>SUM(E422:E426)</f>
        <v>0</v>
      </c>
      <c r="F421" s="387" t="e">
        <f t="shared" si="53"/>
        <v>#DIV/0!</v>
      </c>
    </row>
    <row r="422" s="59" customFormat="1" ht="18.95" customHeight="1" spans="1:6">
      <c r="A422" s="388">
        <v>2050401</v>
      </c>
      <c r="B422" s="388" t="s">
        <v>401</v>
      </c>
      <c r="C422" s="390"/>
      <c r="D422" s="390"/>
      <c r="E422" s="390"/>
      <c r="F422" s="387" t="e">
        <f t="shared" si="53"/>
        <v>#DIV/0!</v>
      </c>
    </row>
    <row r="423" s="59" customFormat="1" ht="18.95" customHeight="1" spans="1:6">
      <c r="A423" s="388">
        <v>2050402</v>
      </c>
      <c r="B423" s="388" t="s">
        <v>402</v>
      </c>
      <c r="C423" s="390"/>
      <c r="D423" s="390"/>
      <c r="E423" s="390"/>
      <c r="F423" s="387" t="e">
        <f t="shared" si="53"/>
        <v>#DIV/0!</v>
      </c>
    </row>
    <row r="424" s="59" customFormat="1" ht="18.95" customHeight="1" spans="1:6">
      <c r="A424" s="388">
        <v>2050403</v>
      </c>
      <c r="B424" s="388" t="s">
        <v>403</v>
      </c>
      <c r="C424" s="390"/>
      <c r="D424" s="390"/>
      <c r="E424" s="390"/>
      <c r="F424" s="387"/>
    </row>
    <row r="425" s="59" customFormat="1" ht="18.95" customHeight="1" spans="1:6">
      <c r="A425" s="388">
        <v>2050404</v>
      </c>
      <c r="B425" s="388" t="s">
        <v>404</v>
      </c>
      <c r="C425" s="390"/>
      <c r="D425" s="390"/>
      <c r="E425" s="390"/>
      <c r="F425" s="387" t="e">
        <f t="shared" ref="F425:F427" si="54">(E425-C425)/C425*100</f>
        <v>#DIV/0!</v>
      </c>
    </row>
    <row r="426" s="59" customFormat="1" ht="18.95" customHeight="1" spans="1:6">
      <c r="A426" s="388">
        <v>2050499</v>
      </c>
      <c r="B426" s="388" t="s">
        <v>405</v>
      </c>
      <c r="C426" s="390"/>
      <c r="D426" s="390"/>
      <c r="E426" s="390"/>
      <c r="F426" s="387" t="e">
        <f t="shared" si="54"/>
        <v>#DIV/0!</v>
      </c>
    </row>
    <row r="427" s="340" customFormat="1" ht="18.95" customHeight="1" spans="1:6">
      <c r="A427" s="388">
        <v>20505</v>
      </c>
      <c r="B427" s="388" t="s">
        <v>406</v>
      </c>
      <c r="C427" s="389">
        <f>SUM(C428:C430)</f>
        <v>0</v>
      </c>
      <c r="D427" s="389">
        <f>SUM(D428:D430)</f>
        <v>0</v>
      </c>
      <c r="E427" s="389">
        <f>SUM(E428:E430)</f>
        <v>0</v>
      </c>
      <c r="F427" s="387" t="e">
        <f t="shared" si="54"/>
        <v>#DIV/0!</v>
      </c>
    </row>
    <row r="428" s="59" customFormat="1" ht="18.95" customHeight="1" spans="1:6">
      <c r="A428" s="388">
        <v>2050501</v>
      </c>
      <c r="B428" s="388" t="s">
        <v>407</v>
      </c>
      <c r="C428" s="390"/>
      <c r="D428" s="390"/>
      <c r="E428" s="390"/>
      <c r="F428" s="387"/>
    </row>
    <row r="429" s="59" customFormat="1" ht="18.95" customHeight="1" spans="1:6">
      <c r="A429" s="388">
        <v>2050502</v>
      </c>
      <c r="B429" s="388" t="s">
        <v>408</v>
      </c>
      <c r="C429" s="390"/>
      <c r="D429" s="390"/>
      <c r="E429" s="390"/>
      <c r="F429" s="387" t="e">
        <f t="shared" ref="F429:F437" si="55">(E429-C429)/C429*100</f>
        <v>#DIV/0!</v>
      </c>
    </row>
    <row r="430" s="59" customFormat="1" ht="18.95" customHeight="1" spans="1:6">
      <c r="A430" s="388">
        <v>2050599</v>
      </c>
      <c r="B430" s="388" t="s">
        <v>409</v>
      </c>
      <c r="C430" s="390"/>
      <c r="D430" s="390"/>
      <c r="E430" s="390"/>
      <c r="F430" s="387"/>
    </row>
    <row r="431" s="340" customFormat="1" ht="18.95" customHeight="1" spans="1:6">
      <c r="A431" s="388">
        <v>20506</v>
      </c>
      <c r="B431" s="388" t="s">
        <v>410</v>
      </c>
      <c r="C431" s="389">
        <f>SUM(C432:C434)</f>
        <v>0</v>
      </c>
      <c r="D431" s="389">
        <f>SUM(D432:D434)</f>
        <v>0</v>
      </c>
      <c r="E431" s="389">
        <f>SUM(E432:E434)</f>
        <v>0</v>
      </c>
      <c r="F431" s="387" t="e">
        <f t="shared" si="55"/>
        <v>#DIV/0!</v>
      </c>
    </row>
    <row r="432" s="59" customFormat="1" ht="18.95" customHeight="1" spans="1:6">
      <c r="A432" s="388">
        <v>2050601</v>
      </c>
      <c r="B432" s="388" t="s">
        <v>411</v>
      </c>
      <c r="C432" s="390"/>
      <c r="D432" s="390"/>
      <c r="E432" s="390"/>
      <c r="F432" s="387" t="e">
        <f t="shared" si="55"/>
        <v>#DIV/0!</v>
      </c>
    </row>
    <row r="433" s="59" customFormat="1" ht="18.95" customHeight="1" spans="1:6">
      <c r="A433" s="388">
        <v>2050602</v>
      </c>
      <c r="B433" s="388" t="s">
        <v>412</v>
      </c>
      <c r="C433" s="390"/>
      <c r="D433" s="390"/>
      <c r="E433" s="390"/>
      <c r="F433" s="387" t="e">
        <f t="shared" si="55"/>
        <v>#DIV/0!</v>
      </c>
    </row>
    <row r="434" s="59" customFormat="1" ht="18.95" customHeight="1" spans="1:6">
      <c r="A434" s="388">
        <v>2050699</v>
      </c>
      <c r="B434" s="388" t="s">
        <v>413</v>
      </c>
      <c r="C434" s="390"/>
      <c r="D434" s="390"/>
      <c r="E434" s="390"/>
      <c r="F434" s="387" t="e">
        <f t="shared" si="55"/>
        <v>#DIV/0!</v>
      </c>
    </row>
    <row r="435" s="340" customFormat="1" ht="18.95" customHeight="1" spans="1:6">
      <c r="A435" s="388">
        <v>20507</v>
      </c>
      <c r="B435" s="388" t="s">
        <v>414</v>
      </c>
      <c r="C435" s="389">
        <f>SUM(C436:C438)</f>
        <v>0</v>
      </c>
      <c r="D435" s="389">
        <f>SUM(D436:D438)</f>
        <v>0</v>
      </c>
      <c r="E435" s="389">
        <f>SUM(E436:E438)</f>
        <v>0</v>
      </c>
      <c r="F435" s="387" t="e">
        <f t="shared" si="55"/>
        <v>#DIV/0!</v>
      </c>
    </row>
    <row r="436" s="59" customFormat="1" ht="18.95" customHeight="1" spans="1:6">
      <c r="A436" s="388">
        <v>2050701</v>
      </c>
      <c r="B436" s="388" t="s">
        <v>415</v>
      </c>
      <c r="C436" s="390"/>
      <c r="D436" s="390"/>
      <c r="E436" s="390"/>
      <c r="F436" s="387" t="e">
        <f t="shared" si="55"/>
        <v>#DIV/0!</v>
      </c>
    </row>
    <row r="437" s="59" customFormat="1" ht="18.95" customHeight="1" spans="1:6">
      <c r="A437" s="388">
        <v>2050702</v>
      </c>
      <c r="B437" s="388" t="s">
        <v>416</v>
      </c>
      <c r="C437" s="390"/>
      <c r="D437" s="390"/>
      <c r="E437" s="390"/>
      <c r="F437" s="387" t="e">
        <f t="shared" si="55"/>
        <v>#DIV/0!</v>
      </c>
    </row>
    <row r="438" s="59" customFormat="1" ht="18.95" customHeight="1" spans="1:6">
      <c r="A438" s="388">
        <v>2050799</v>
      </c>
      <c r="B438" s="388" t="s">
        <v>417</v>
      </c>
      <c r="C438" s="390"/>
      <c r="D438" s="390"/>
      <c r="E438" s="390"/>
      <c r="F438" s="387"/>
    </row>
    <row r="439" s="340" customFormat="1" ht="18.95" customHeight="1" spans="1:6">
      <c r="A439" s="388">
        <v>20508</v>
      </c>
      <c r="B439" s="388" t="s">
        <v>418</v>
      </c>
      <c r="C439" s="389">
        <f>SUM(C440:C444)</f>
        <v>0</v>
      </c>
      <c r="D439" s="389">
        <f>SUM(D440:D444)</f>
        <v>1</v>
      </c>
      <c r="E439" s="389">
        <f>SUM(E440:E444)</f>
        <v>16</v>
      </c>
      <c r="F439" s="387"/>
    </row>
    <row r="440" s="59" customFormat="1" ht="18.95" customHeight="1" spans="1:6">
      <c r="A440" s="388">
        <v>2050801</v>
      </c>
      <c r="B440" s="388" t="s">
        <v>419</v>
      </c>
      <c r="C440" s="390"/>
      <c r="D440" s="390"/>
      <c r="E440" s="390"/>
      <c r="F440" s="387"/>
    </row>
    <row r="441" s="59" customFormat="1" ht="18.95" customHeight="1" spans="1:6">
      <c r="A441" s="388">
        <v>2050802</v>
      </c>
      <c r="B441" s="388" t="s">
        <v>420</v>
      </c>
      <c r="C441" s="390"/>
      <c r="D441" s="390"/>
      <c r="E441" s="390">
        <v>16</v>
      </c>
      <c r="F441" s="387" t="e">
        <f t="shared" ref="F441:F447" si="56">(E441-C441)/C441*100</f>
        <v>#DIV/0!</v>
      </c>
    </row>
    <row r="442" s="59" customFormat="1" ht="18.95" customHeight="1" spans="1:6">
      <c r="A442" s="388">
        <v>2050803</v>
      </c>
      <c r="B442" s="388" t="s">
        <v>421</v>
      </c>
      <c r="C442" s="390"/>
      <c r="D442" s="390">
        <v>1</v>
      </c>
      <c r="E442" s="390"/>
      <c r="F442" s="387" t="e">
        <f t="shared" si="56"/>
        <v>#DIV/0!</v>
      </c>
    </row>
    <row r="443" s="59" customFormat="1" ht="18.95" customHeight="1" spans="1:6">
      <c r="A443" s="388">
        <v>2050804</v>
      </c>
      <c r="B443" s="388" t="s">
        <v>422</v>
      </c>
      <c r="C443" s="390"/>
      <c r="D443" s="390"/>
      <c r="E443" s="390"/>
      <c r="F443" s="387"/>
    </row>
    <row r="444" s="59" customFormat="1" ht="18.95" customHeight="1" spans="1:6">
      <c r="A444" s="388">
        <v>2050899</v>
      </c>
      <c r="B444" s="388" t="s">
        <v>423</v>
      </c>
      <c r="C444" s="390"/>
      <c r="D444" s="390"/>
      <c r="E444" s="390"/>
      <c r="F444" s="387" t="e">
        <f t="shared" si="56"/>
        <v>#DIV/0!</v>
      </c>
    </row>
    <row r="445" s="340" customFormat="1" ht="18.95" customHeight="1" spans="1:6">
      <c r="A445" s="388">
        <v>20509</v>
      </c>
      <c r="B445" s="388" t="s">
        <v>424</v>
      </c>
      <c r="C445" s="389">
        <f>SUM(C446:C451)</f>
        <v>500</v>
      </c>
      <c r="D445" s="389">
        <f>SUM(D446:D451)</f>
        <v>1393</v>
      </c>
      <c r="E445" s="389">
        <f>SUM(E446:E451)</f>
        <v>500</v>
      </c>
      <c r="F445" s="387">
        <f t="shared" si="56"/>
        <v>0</v>
      </c>
    </row>
    <row r="446" s="59" customFormat="1" ht="18.95" customHeight="1" spans="1:6">
      <c r="A446" s="388">
        <v>2050901</v>
      </c>
      <c r="B446" s="388" t="s">
        <v>425</v>
      </c>
      <c r="C446" s="390"/>
      <c r="D446" s="390"/>
      <c r="E446" s="390"/>
      <c r="F446" s="387" t="e">
        <f t="shared" si="56"/>
        <v>#DIV/0!</v>
      </c>
    </row>
    <row r="447" s="59" customFormat="1" ht="18.95" customHeight="1" spans="1:6">
      <c r="A447" s="388">
        <v>2050902</v>
      </c>
      <c r="B447" s="388" t="s">
        <v>426</v>
      </c>
      <c r="C447" s="390"/>
      <c r="D447" s="390"/>
      <c r="E447" s="390"/>
      <c r="F447" s="387" t="e">
        <f t="shared" si="56"/>
        <v>#DIV/0!</v>
      </c>
    </row>
    <row r="448" s="59" customFormat="1" ht="18.95" customHeight="1" spans="1:6">
      <c r="A448" s="388">
        <v>2050903</v>
      </c>
      <c r="B448" s="388" t="s">
        <v>427</v>
      </c>
      <c r="C448" s="390"/>
      <c r="D448" s="390"/>
      <c r="E448" s="390"/>
      <c r="F448" s="387"/>
    </row>
    <row r="449" s="59" customFormat="1" ht="18.95" customHeight="1" spans="1:6">
      <c r="A449" s="388">
        <v>2050904</v>
      </c>
      <c r="B449" s="388" t="s">
        <v>428</v>
      </c>
      <c r="C449" s="390"/>
      <c r="D449" s="390"/>
      <c r="E449" s="390"/>
      <c r="F449" s="387"/>
    </row>
    <row r="450" s="59" customFormat="1" ht="18.95" customHeight="1" spans="1:6">
      <c r="A450" s="388">
        <v>2050905</v>
      </c>
      <c r="B450" s="388" t="s">
        <v>429</v>
      </c>
      <c r="C450" s="390"/>
      <c r="D450" s="390"/>
      <c r="E450" s="390"/>
      <c r="F450" s="387"/>
    </row>
    <row r="451" s="59" customFormat="1" ht="18.95" customHeight="1" spans="1:6">
      <c r="A451" s="388">
        <v>2050999</v>
      </c>
      <c r="B451" s="388" t="s">
        <v>430</v>
      </c>
      <c r="C451" s="390">
        <v>500</v>
      </c>
      <c r="D451" s="390">
        <v>1393</v>
      </c>
      <c r="E451" s="390">
        <v>500</v>
      </c>
      <c r="F451" s="387"/>
    </row>
    <row r="452" s="340" customFormat="1" ht="18.95" customHeight="1" spans="1:6">
      <c r="A452" s="388">
        <v>20599</v>
      </c>
      <c r="B452" s="388" t="s">
        <v>431</v>
      </c>
      <c r="C452" s="389">
        <f>C453</f>
        <v>1000</v>
      </c>
      <c r="D452" s="389">
        <f>D453</f>
        <v>1220</v>
      </c>
      <c r="E452" s="389">
        <f>E453</f>
        <v>300</v>
      </c>
      <c r="F452" s="387">
        <f t="shared" ref="F452:F454" si="57">(E452-C452)/C452*100</f>
        <v>-70</v>
      </c>
    </row>
    <row r="453" s="59" customFormat="1" ht="18.95" customHeight="1" spans="1:6">
      <c r="A453" s="388">
        <v>2059999</v>
      </c>
      <c r="B453" s="388" t="s">
        <v>432</v>
      </c>
      <c r="C453" s="390">
        <v>1000</v>
      </c>
      <c r="D453" s="390">
        <v>1220</v>
      </c>
      <c r="E453" s="390">
        <v>300</v>
      </c>
      <c r="F453" s="387">
        <f t="shared" si="57"/>
        <v>-70</v>
      </c>
    </row>
    <row r="454" s="59" customFormat="1" ht="18.95" customHeight="1" spans="1:6">
      <c r="A454" s="385">
        <v>206</v>
      </c>
      <c r="B454" s="385" t="s">
        <v>74</v>
      </c>
      <c r="C454" s="386">
        <f>SUM(C455,C460,C469,C475,C481,C486,C491,C498,C502,C505,)</f>
        <v>169</v>
      </c>
      <c r="D454" s="386">
        <f>SUM(D455,D460,D469,D475,D481,D486,D491,D498,D502,D505,)</f>
        <v>778</v>
      </c>
      <c r="E454" s="386">
        <f>SUM(E455,E460,E469,E475,E481,E486,E491,E498,E502,E505,)</f>
        <v>548</v>
      </c>
      <c r="F454" s="387">
        <f t="shared" si="57"/>
        <v>224.260355029586</v>
      </c>
    </row>
    <row r="455" s="340" customFormat="1" ht="18.95" customHeight="1" spans="1:6">
      <c r="A455" s="388">
        <v>20601</v>
      </c>
      <c r="B455" s="388" t="s">
        <v>433</v>
      </c>
      <c r="C455" s="389">
        <f>SUM(C456:C459)</f>
        <v>0</v>
      </c>
      <c r="D455" s="389">
        <f>SUM(D456:D459)</f>
        <v>1</v>
      </c>
      <c r="E455" s="389">
        <f>SUM(E456:E459)</f>
        <v>0</v>
      </c>
      <c r="F455" s="387"/>
    </row>
    <row r="456" s="59" customFormat="1" ht="18.95" customHeight="1" spans="1:6">
      <c r="A456" s="388">
        <v>2060101</v>
      </c>
      <c r="B456" s="388" t="s">
        <v>146</v>
      </c>
      <c r="C456" s="390"/>
      <c r="D456" s="390">
        <v>1</v>
      </c>
      <c r="E456" s="390"/>
      <c r="F456" s="387"/>
    </row>
    <row r="457" s="59" customFormat="1" ht="18.95" customHeight="1" spans="1:6">
      <c r="A457" s="388">
        <v>2060102</v>
      </c>
      <c r="B457" s="388" t="s">
        <v>147</v>
      </c>
      <c r="C457" s="390"/>
      <c r="D457" s="390"/>
      <c r="E457" s="390"/>
      <c r="F457" s="387"/>
    </row>
    <row r="458" s="59" customFormat="1" ht="18.95" customHeight="1" spans="1:6">
      <c r="A458" s="388">
        <v>2060103</v>
      </c>
      <c r="B458" s="388" t="s">
        <v>148</v>
      </c>
      <c r="C458" s="390"/>
      <c r="D458" s="390"/>
      <c r="E458" s="390"/>
      <c r="F458" s="387"/>
    </row>
    <row r="459" s="59" customFormat="1" ht="18.95" customHeight="1" spans="1:6">
      <c r="A459" s="388">
        <v>2060199</v>
      </c>
      <c r="B459" s="388" t="s">
        <v>434</v>
      </c>
      <c r="C459" s="390"/>
      <c r="D459" s="390"/>
      <c r="E459" s="390"/>
      <c r="F459" s="387"/>
    </row>
    <row r="460" s="340" customFormat="1" ht="18.95" customHeight="1" spans="1:6">
      <c r="A460" s="388">
        <v>20602</v>
      </c>
      <c r="B460" s="388" t="s">
        <v>435</v>
      </c>
      <c r="C460" s="389">
        <f>SUM(C461:C468)</f>
        <v>0</v>
      </c>
      <c r="D460" s="389">
        <f>SUM(D461:D468)</f>
        <v>0</v>
      </c>
      <c r="E460" s="389">
        <f>SUM(E461:E468)</f>
        <v>0</v>
      </c>
      <c r="F460" s="387"/>
    </row>
    <row r="461" s="59" customFormat="1" ht="18.95" customHeight="1" spans="1:6">
      <c r="A461" s="388">
        <v>2060201</v>
      </c>
      <c r="B461" s="388" t="s">
        <v>436</v>
      </c>
      <c r="C461" s="390"/>
      <c r="D461" s="390"/>
      <c r="E461" s="390"/>
      <c r="F461" s="387"/>
    </row>
    <row r="462" s="59" customFormat="1" ht="18.95" customHeight="1" spans="1:6">
      <c r="A462" s="388">
        <v>2060202</v>
      </c>
      <c r="B462" s="388" t="s">
        <v>437</v>
      </c>
      <c r="C462" s="390"/>
      <c r="D462" s="390"/>
      <c r="E462" s="390"/>
      <c r="F462" s="387" t="e">
        <f t="shared" ref="F462:F464" si="58">(E462-C462)/C462*100</f>
        <v>#DIV/0!</v>
      </c>
    </row>
    <row r="463" s="59" customFormat="1" ht="18.95" customHeight="1" spans="1:6">
      <c r="A463" s="388">
        <v>2060203</v>
      </c>
      <c r="B463" s="388" t="s">
        <v>438</v>
      </c>
      <c r="C463" s="390"/>
      <c r="D463" s="390"/>
      <c r="E463" s="390"/>
      <c r="F463" s="387" t="e">
        <f t="shared" si="58"/>
        <v>#DIV/0!</v>
      </c>
    </row>
    <row r="464" s="59" customFormat="1" ht="18.95" customHeight="1" spans="1:6">
      <c r="A464" s="388">
        <v>2060204</v>
      </c>
      <c r="B464" s="388" t="s">
        <v>439</v>
      </c>
      <c r="C464" s="390"/>
      <c r="D464" s="390"/>
      <c r="E464" s="390"/>
      <c r="F464" s="387" t="e">
        <f t="shared" si="58"/>
        <v>#DIV/0!</v>
      </c>
    </row>
    <row r="465" s="59" customFormat="1" ht="18.95" customHeight="1" spans="1:6">
      <c r="A465" s="388">
        <v>2060205</v>
      </c>
      <c r="B465" s="388" t="s">
        <v>440</v>
      </c>
      <c r="C465" s="390"/>
      <c r="D465" s="390"/>
      <c r="E465" s="390"/>
      <c r="F465" s="387"/>
    </row>
    <row r="466" s="59" customFormat="1" ht="18.95" customHeight="1" spans="1:6">
      <c r="A466" s="388">
        <v>2060206</v>
      </c>
      <c r="B466" s="388" t="s">
        <v>441</v>
      </c>
      <c r="C466" s="390"/>
      <c r="D466" s="390"/>
      <c r="E466" s="390"/>
      <c r="F466" s="387" t="e">
        <f>(E466-C466)/C466*100</f>
        <v>#DIV/0!</v>
      </c>
    </row>
    <row r="467" s="59" customFormat="1" ht="18.95" customHeight="1" spans="1:6">
      <c r="A467" s="388">
        <v>2060207</v>
      </c>
      <c r="B467" s="388" t="s">
        <v>442</v>
      </c>
      <c r="C467" s="390"/>
      <c r="D467" s="390"/>
      <c r="E467" s="390"/>
      <c r="F467" s="387"/>
    </row>
    <row r="468" s="59" customFormat="1" ht="18.95" customHeight="1" spans="1:6">
      <c r="A468" s="388">
        <v>2060299</v>
      </c>
      <c r="B468" s="388" t="s">
        <v>443</v>
      </c>
      <c r="C468" s="390"/>
      <c r="D468" s="390"/>
      <c r="E468" s="390"/>
      <c r="F468" s="387"/>
    </row>
    <row r="469" s="340" customFormat="1" ht="18.95" customHeight="1" spans="1:6">
      <c r="A469" s="388">
        <v>20603</v>
      </c>
      <c r="B469" s="388" t="s">
        <v>444</v>
      </c>
      <c r="C469" s="389">
        <f>SUM(C470:C474)</f>
        <v>0</v>
      </c>
      <c r="D469" s="389">
        <f>SUM(D470:D474)</f>
        <v>0</v>
      </c>
      <c r="E469" s="389">
        <f>SUM(E470:E474)</f>
        <v>0</v>
      </c>
      <c r="F469" s="387"/>
    </row>
    <row r="470" s="59" customFormat="1" ht="18.95" customHeight="1" spans="1:6">
      <c r="A470" s="388">
        <v>2060301</v>
      </c>
      <c r="B470" s="388" t="s">
        <v>436</v>
      </c>
      <c r="C470" s="390"/>
      <c r="D470" s="390"/>
      <c r="E470" s="390"/>
      <c r="F470" s="387"/>
    </row>
    <row r="471" s="59" customFormat="1" ht="18.95" customHeight="1" spans="1:6">
      <c r="A471" s="388">
        <v>2060302</v>
      </c>
      <c r="B471" s="388" t="s">
        <v>445</v>
      </c>
      <c r="C471" s="390"/>
      <c r="D471" s="390"/>
      <c r="E471" s="390"/>
      <c r="F471" s="387"/>
    </row>
    <row r="472" s="59" customFormat="1" ht="18.95" customHeight="1" spans="1:6">
      <c r="A472" s="388">
        <v>2060303</v>
      </c>
      <c r="B472" s="388" t="s">
        <v>446</v>
      </c>
      <c r="C472" s="390"/>
      <c r="D472" s="390"/>
      <c r="E472" s="390"/>
      <c r="F472" s="387" t="e">
        <f t="shared" ref="F472:F475" si="59">(E472-C472)/C472*100</f>
        <v>#DIV/0!</v>
      </c>
    </row>
    <row r="473" s="59" customFormat="1" ht="18.95" customHeight="1" spans="1:6">
      <c r="A473" s="388">
        <v>2060304</v>
      </c>
      <c r="B473" s="388" t="s">
        <v>447</v>
      </c>
      <c r="C473" s="390"/>
      <c r="D473" s="390"/>
      <c r="E473" s="390"/>
      <c r="F473" s="387" t="e">
        <f t="shared" si="59"/>
        <v>#DIV/0!</v>
      </c>
    </row>
    <row r="474" s="59" customFormat="1" ht="18.95" customHeight="1" spans="1:6">
      <c r="A474" s="388">
        <v>2060399</v>
      </c>
      <c r="B474" s="388" t="s">
        <v>448</v>
      </c>
      <c r="C474" s="390"/>
      <c r="D474" s="390"/>
      <c r="E474" s="390"/>
      <c r="F474" s="387" t="e">
        <f t="shared" si="59"/>
        <v>#DIV/0!</v>
      </c>
    </row>
    <row r="475" s="340" customFormat="1" ht="18.95" customHeight="1" spans="1:6">
      <c r="A475" s="388">
        <v>20604</v>
      </c>
      <c r="B475" s="388" t="s">
        <v>449</v>
      </c>
      <c r="C475" s="389">
        <f>SUM(C476:C480)</f>
        <v>87</v>
      </c>
      <c r="D475" s="389">
        <f>SUM(D476:D480)</f>
        <v>523</v>
      </c>
      <c r="E475" s="389">
        <f>SUM(E476:E480)</f>
        <v>506</v>
      </c>
      <c r="F475" s="387">
        <f t="shared" si="59"/>
        <v>481.609195402299</v>
      </c>
    </row>
    <row r="476" s="59" customFormat="1" ht="18.95" customHeight="1" spans="1:6">
      <c r="A476" s="388">
        <v>2060401</v>
      </c>
      <c r="B476" s="388" t="s">
        <v>436</v>
      </c>
      <c r="C476" s="390"/>
      <c r="D476" s="390"/>
      <c r="E476" s="390"/>
      <c r="F476" s="387"/>
    </row>
    <row r="477" s="59" customFormat="1" ht="18.95" customHeight="1" spans="1:6">
      <c r="A477" s="388">
        <v>2060402</v>
      </c>
      <c r="B477" s="388" t="s">
        <v>450</v>
      </c>
      <c r="C477" s="390"/>
      <c r="D477" s="390">
        <v>310</v>
      </c>
      <c r="E477" s="390"/>
      <c r="F477" s="387"/>
    </row>
    <row r="478" s="59" customFormat="1" ht="18.95" customHeight="1" spans="1:6">
      <c r="A478" s="388">
        <v>2060403</v>
      </c>
      <c r="B478" s="388" t="s">
        <v>451</v>
      </c>
      <c r="C478" s="390"/>
      <c r="D478" s="390"/>
      <c r="E478" s="390"/>
      <c r="F478" s="387"/>
    </row>
    <row r="479" s="59" customFormat="1" ht="18.95" customHeight="1" spans="1:6">
      <c r="A479" s="388">
        <v>2060404</v>
      </c>
      <c r="B479" s="388" t="s">
        <v>452</v>
      </c>
      <c r="C479" s="390"/>
      <c r="D479" s="390">
        <v>130</v>
      </c>
      <c r="E479" s="390"/>
      <c r="F479" s="387"/>
    </row>
    <row r="480" s="59" customFormat="1" ht="18.95" customHeight="1" spans="1:6">
      <c r="A480" s="388">
        <v>2060499</v>
      </c>
      <c r="B480" s="388" t="s">
        <v>453</v>
      </c>
      <c r="C480" s="390">
        <v>87</v>
      </c>
      <c r="D480" s="390">
        <v>83</v>
      </c>
      <c r="E480" s="390">
        <v>506</v>
      </c>
      <c r="F480" s="387"/>
    </row>
    <row r="481" s="340" customFormat="1" ht="18.95" customHeight="1" spans="1:6">
      <c r="A481" s="388">
        <v>20605</v>
      </c>
      <c r="B481" s="388" t="s">
        <v>454</v>
      </c>
      <c r="C481" s="389">
        <f>SUM(C482:C485)</f>
        <v>0</v>
      </c>
      <c r="D481" s="389">
        <f>SUM(D482:D485)</f>
        <v>0</v>
      </c>
      <c r="E481" s="389">
        <f>SUM(E482:E485)</f>
        <v>0</v>
      </c>
      <c r="F481" s="387"/>
    </row>
    <row r="482" s="59" customFormat="1" ht="18.95" customHeight="1" spans="1:6">
      <c r="A482" s="388">
        <v>2060501</v>
      </c>
      <c r="B482" s="388" t="s">
        <v>436</v>
      </c>
      <c r="C482" s="390"/>
      <c r="D482" s="390"/>
      <c r="E482" s="390"/>
      <c r="F482" s="387"/>
    </row>
    <row r="483" s="59" customFormat="1" ht="18.95" customHeight="1" spans="1:6">
      <c r="A483" s="388">
        <v>2060502</v>
      </c>
      <c r="B483" s="388" t="s">
        <v>455</v>
      </c>
      <c r="C483" s="390"/>
      <c r="D483" s="390"/>
      <c r="E483" s="390"/>
      <c r="F483" s="387"/>
    </row>
    <row r="484" s="59" customFormat="1" ht="18.95" customHeight="1" spans="1:6">
      <c r="A484" s="388">
        <v>2060503</v>
      </c>
      <c r="B484" s="388" t="s">
        <v>456</v>
      </c>
      <c r="C484" s="390"/>
      <c r="D484" s="390"/>
      <c r="E484" s="390"/>
      <c r="F484" s="387"/>
    </row>
    <row r="485" s="59" customFormat="1" ht="18.95" customHeight="1" spans="1:6">
      <c r="A485" s="388">
        <v>2060599</v>
      </c>
      <c r="B485" s="388" t="s">
        <v>457</v>
      </c>
      <c r="C485" s="390"/>
      <c r="D485" s="390"/>
      <c r="E485" s="390"/>
      <c r="F485" s="387"/>
    </row>
    <row r="486" s="340" customFormat="1" ht="18.95" customHeight="1" spans="1:6">
      <c r="A486" s="388">
        <v>20606</v>
      </c>
      <c r="B486" s="388" t="s">
        <v>458</v>
      </c>
      <c r="C486" s="389">
        <f>SUM(C487:C490)</f>
        <v>0</v>
      </c>
      <c r="D486" s="389">
        <f>SUM(D487:D490)</f>
        <v>0</v>
      </c>
      <c r="E486" s="389">
        <f>SUM(E487:E490)</f>
        <v>0</v>
      </c>
      <c r="F486" s="387" t="e">
        <f t="shared" ref="F486:F488" si="60">(E486-C486)/C486*100</f>
        <v>#DIV/0!</v>
      </c>
    </row>
    <row r="487" s="59" customFormat="1" ht="18.95" customHeight="1" spans="1:6">
      <c r="A487" s="388">
        <v>2060601</v>
      </c>
      <c r="B487" s="388" t="s">
        <v>459</v>
      </c>
      <c r="C487" s="390"/>
      <c r="D487" s="390"/>
      <c r="E487" s="390"/>
      <c r="F487" s="387" t="e">
        <f t="shared" si="60"/>
        <v>#DIV/0!</v>
      </c>
    </row>
    <row r="488" s="59" customFormat="1" ht="18.95" customHeight="1" spans="1:6">
      <c r="A488" s="388">
        <v>2060602</v>
      </c>
      <c r="B488" s="388" t="s">
        <v>460</v>
      </c>
      <c r="C488" s="390"/>
      <c r="D488" s="390"/>
      <c r="E488" s="390"/>
      <c r="F488" s="387" t="e">
        <f t="shared" si="60"/>
        <v>#DIV/0!</v>
      </c>
    </row>
    <row r="489" s="59" customFormat="1" ht="18.95" customHeight="1" spans="1:6">
      <c r="A489" s="388">
        <v>2060603</v>
      </c>
      <c r="B489" s="388" t="s">
        <v>461</v>
      </c>
      <c r="C489" s="390"/>
      <c r="D489" s="390"/>
      <c r="E489" s="390"/>
      <c r="F489" s="387"/>
    </row>
    <row r="490" s="59" customFormat="1" ht="18.95" customHeight="1" spans="1:6">
      <c r="A490" s="388">
        <v>2060699</v>
      </c>
      <c r="B490" s="388" t="s">
        <v>462</v>
      </c>
      <c r="C490" s="390"/>
      <c r="D490" s="390"/>
      <c r="E490" s="390"/>
      <c r="F490" s="387"/>
    </row>
    <row r="491" s="340" customFormat="1" ht="18.95" customHeight="1" spans="1:6">
      <c r="A491" s="388">
        <v>20607</v>
      </c>
      <c r="B491" s="388" t="s">
        <v>463</v>
      </c>
      <c r="C491" s="389">
        <f>SUM(C492:C497)</f>
        <v>42</v>
      </c>
      <c r="D491" s="389">
        <f>SUM(D492:D497)</f>
        <v>164</v>
      </c>
      <c r="E491" s="389">
        <f>SUM(E492:E497)</f>
        <v>42</v>
      </c>
      <c r="F491" s="387"/>
    </row>
    <row r="492" s="59" customFormat="1" ht="18.95" customHeight="1" spans="1:6">
      <c r="A492" s="388">
        <v>2060701</v>
      </c>
      <c r="B492" s="388" t="s">
        <v>436</v>
      </c>
      <c r="C492" s="390">
        <v>42</v>
      </c>
      <c r="D492" s="390">
        <v>43</v>
      </c>
      <c r="E492" s="390">
        <v>42</v>
      </c>
      <c r="F492" s="387"/>
    </row>
    <row r="493" s="59" customFormat="1" ht="18.95" customHeight="1" spans="1:6">
      <c r="A493" s="388">
        <v>2060702</v>
      </c>
      <c r="B493" s="388" t="s">
        <v>464</v>
      </c>
      <c r="C493" s="390"/>
      <c r="D493" s="390">
        <v>6</v>
      </c>
      <c r="E493" s="390"/>
      <c r="F493" s="387" t="e">
        <f t="shared" ref="F493:F499" si="61">(E493-C493)/C493*100</f>
        <v>#DIV/0!</v>
      </c>
    </row>
    <row r="494" s="59" customFormat="1" ht="18.95" customHeight="1" spans="1:6">
      <c r="A494" s="388">
        <v>2060703</v>
      </c>
      <c r="B494" s="388" t="s">
        <v>465</v>
      </c>
      <c r="C494" s="390"/>
      <c r="D494" s="390"/>
      <c r="E494" s="390"/>
      <c r="F494" s="387"/>
    </row>
    <row r="495" s="59" customFormat="1" ht="18.95" customHeight="1" spans="1:6">
      <c r="A495" s="388">
        <v>2060704</v>
      </c>
      <c r="B495" s="388" t="s">
        <v>466</v>
      </c>
      <c r="C495" s="390"/>
      <c r="D495" s="390"/>
      <c r="E495" s="390"/>
      <c r="F495" s="387"/>
    </row>
    <row r="496" s="59" customFormat="1" ht="18.95" customHeight="1" spans="1:6">
      <c r="A496" s="388">
        <v>2060705</v>
      </c>
      <c r="B496" s="388" t="s">
        <v>467</v>
      </c>
      <c r="C496" s="390"/>
      <c r="D496" s="390"/>
      <c r="E496" s="390"/>
      <c r="F496" s="387" t="e">
        <f t="shared" si="61"/>
        <v>#DIV/0!</v>
      </c>
    </row>
    <row r="497" s="59" customFormat="1" ht="18.95" customHeight="1" spans="1:6">
      <c r="A497" s="388">
        <v>2060799</v>
      </c>
      <c r="B497" s="388" t="s">
        <v>468</v>
      </c>
      <c r="C497" s="390"/>
      <c r="D497" s="390">
        <v>115</v>
      </c>
      <c r="E497" s="390"/>
      <c r="F497" s="387"/>
    </row>
    <row r="498" s="340" customFormat="1" ht="18.95" customHeight="1" spans="1:6">
      <c r="A498" s="388">
        <v>20608</v>
      </c>
      <c r="B498" s="388" t="s">
        <v>469</v>
      </c>
      <c r="C498" s="389">
        <f>SUM(C499:C501)</f>
        <v>0</v>
      </c>
      <c r="D498" s="389">
        <f>SUM(D499:D501)</f>
        <v>0</v>
      </c>
      <c r="E498" s="389">
        <f>SUM(E499:E501)</f>
        <v>0</v>
      </c>
      <c r="F498" s="387" t="e">
        <f t="shared" si="61"/>
        <v>#DIV/0!</v>
      </c>
    </row>
    <row r="499" s="59" customFormat="1" ht="18.95" customHeight="1" spans="1:6">
      <c r="A499" s="388">
        <v>2060801</v>
      </c>
      <c r="B499" s="388" t="s">
        <v>470</v>
      </c>
      <c r="C499" s="390"/>
      <c r="D499" s="390"/>
      <c r="E499" s="390"/>
      <c r="F499" s="387" t="e">
        <f t="shared" si="61"/>
        <v>#DIV/0!</v>
      </c>
    </row>
    <row r="500" s="59" customFormat="1" ht="18.95" customHeight="1" spans="1:6">
      <c r="A500" s="388">
        <v>2060802</v>
      </c>
      <c r="B500" s="388" t="s">
        <v>471</v>
      </c>
      <c r="C500" s="390"/>
      <c r="D500" s="390"/>
      <c r="E500" s="390"/>
      <c r="F500" s="387"/>
    </row>
    <row r="501" s="59" customFormat="1" ht="18.95" customHeight="1" spans="1:6">
      <c r="A501" s="388">
        <v>2060899</v>
      </c>
      <c r="B501" s="388" t="s">
        <v>472</v>
      </c>
      <c r="C501" s="390"/>
      <c r="D501" s="390"/>
      <c r="E501" s="390"/>
      <c r="F501" s="387" t="e">
        <f t="shared" ref="F501:F505" si="62">(E501-C501)/C501*100</f>
        <v>#DIV/0!</v>
      </c>
    </row>
    <row r="502" s="340" customFormat="1" ht="18.95" customHeight="1" spans="1:6">
      <c r="A502" s="388">
        <v>20609</v>
      </c>
      <c r="B502" s="388" t="s">
        <v>473</v>
      </c>
      <c r="C502" s="389">
        <f>SUM(C503:C504)</f>
        <v>0</v>
      </c>
      <c r="D502" s="389">
        <f>SUM(D503:D504)</f>
        <v>0</v>
      </c>
      <c r="E502" s="389">
        <f>SUM(E503:E504)</f>
        <v>0</v>
      </c>
      <c r="F502" s="387" t="e">
        <f t="shared" si="62"/>
        <v>#DIV/0!</v>
      </c>
    </row>
    <row r="503" s="59" customFormat="1" ht="18.95" customHeight="1" spans="1:6">
      <c r="A503" s="388">
        <v>2060901</v>
      </c>
      <c r="B503" s="388" t="s">
        <v>474</v>
      </c>
      <c r="C503" s="390"/>
      <c r="D503" s="390"/>
      <c r="E503" s="390"/>
      <c r="F503" s="387"/>
    </row>
    <row r="504" s="59" customFormat="1" ht="18.95" customHeight="1" spans="1:6">
      <c r="A504" s="388">
        <v>2060902</v>
      </c>
      <c r="B504" s="388" t="s">
        <v>475</v>
      </c>
      <c r="C504" s="390"/>
      <c r="D504" s="390"/>
      <c r="E504" s="390"/>
      <c r="F504" s="387" t="e">
        <f t="shared" si="62"/>
        <v>#DIV/0!</v>
      </c>
    </row>
    <row r="505" s="340" customFormat="1" ht="18.95" customHeight="1" spans="1:6">
      <c r="A505" s="388">
        <v>20699</v>
      </c>
      <c r="B505" s="388" t="s">
        <v>476</v>
      </c>
      <c r="C505" s="389">
        <f>SUM(C506:C509)</f>
        <v>40</v>
      </c>
      <c r="D505" s="389">
        <f>SUM(D506:D509)</f>
        <v>90</v>
      </c>
      <c r="E505" s="389">
        <f>SUM(E506:E509)</f>
        <v>0</v>
      </c>
      <c r="F505" s="387">
        <f t="shared" si="62"/>
        <v>-100</v>
      </c>
    </row>
    <row r="506" s="59" customFormat="1" ht="18.95" customHeight="1" spans="1:6">
      <c r="A506" s="388">
        <v>2069901</v>
      </c>
      <c r="B506" s="388" t="s">
        <v>477</v>
      </c>
      <c r="C506" s="390"/>
      <c r="D506" s="390"/>
      <c r="E506" s="390"/>
      <c r="F506" s="387"/>
    </row>
    <row r="507" s="59" customFormat="1" ht="18.95" customHeight="1" spans="1:6">
      <c r="A507" s="388">
        <v>2069902</v>
      </c>
      <c r="B507" s="388" t="s">
        <v>478</v>
      </c>
      <c r="C507" s="390"/>
      <c r="D507" s="390"/>
      <c r="E507" s="390"/>
      <c r="F507" s="387"/>
    </row>
    <row r="508" s="59" customFormat="1" ht="18.95" customHeight="1" spans="1:6">
      <c r="A508" s="388">
        <v>2069903</v>
      </c>
      <c r="B508" s="388" t="s">
        <v>479</v>
      </c>
      <c r="C508" s="390"/>
      <c r="D508" s="390"/>
      <c r="E508" s="390"/>
      <c r="F508" s="387"/>
    </row>
    <row r="509" s="59" customFormat="1" ht="18.95" customHeight="1" spans="1:6">
      <c r="A509" s="388">
        <v>2069999</v>
      </c>
      <c r="B509" s="388" t="s">
        <v>480</v>
      </c>
      <c r="C509" s="390">
        <v>40</v>
      </c>
      <c r="D509" s="390">
        <v>90</v>
      </c>
      <c r="E509" s="390"/>
      <c r="F509" s="387"/>
    </row>
    <row r="510" s="59" customFormat="1" ht="18.95" customHeight="1" spans="1:6">
      <c r="A510" s="385">
        <v>207</v>
      </c>
      <c r="B510" s="385" t="s">
        <v>481</v>
      </c>
      <c r="C510" s="386">
        <f>SUM(C511,C527,C535,C546,C555,C562)</f>
        <v>1160</v>
      </c>
      <c r="D510" s="386">
        <f>SUM(D511,D527,D535,D546,D555,D562)</f>
        <v>2515</v>
      </c>
      <c r="E510" s="386">
        <f>SUM(E511,E527,E535,E546,E555,E562)</f>
        <v>2461</v>
      </c>
      <c r="F510" s="387"/>
    </row>
    <row r="511" s="340" customFormat="1" ht="18.95" customHeight="1" spans="1:6">
      <c r="A511" s="388">
        <v>20701</v>
      </c>
      <c r="B511" s="388" t="s">
        <v>482</v>
      </c>
      <c r="C511" s="389">
        <f>SUM(C512:C526)</f>
        <v>664</v>
      </c>
      <c r="D511" s="389">
        <f>SUM(D512:D526)</f>
        <v>861</v>
      </c>
      <c r="E511" s="389">
        <f>SUM(E512:E526)</f>
        <v>1318</v>
      </c>
      <c r="F511" s="387"/>
    </row>
    <row r="512" s="59" customFormat="1" ht="18.95" customHeight="1" spans="1:6">
      <c r="A512" s="388">
        <v>2070101</v>
      </c>
      <c r="B512" s="388" t="s">
        <v>146</v>
      </c>
      <c r="C512" s="390">
        <v>223</v>
      </c>
      <c r="D512" s="390">
        <v>188</v>
      </c>
      <c r="E512" s="390">
        <v>148</v>
      </c>
      <c r="F512" s="387"/>
    </row>
    <row r="513" s="59" customFormat="1" ht="18.95" customHeight="1" spans="1:6">
      <c r="A513" s="388">
        <v>2070102</v>
      </c>
      <c r="B513" s="388" t="s">
        <v>147</v>
      </c>
      <c r="C513" s="390"/>
      <c r="D513" s="390"/>
      <c r="E513" s="390"/>
      <c r="F513" s="387"/>
    </row>
    <row r="514" s="59" customFormat="1" ht="18.95" customHeight="1" spans="1:6">
      <c r="A514" s="388">
        <v>2070103</v>
      </c>
      <c r="B514" s="388" t="s">
        <v>148</v>
      </c>
      <c r="C514" s="390"/>
      <c r="D514" s="390"/>
      <c r="E514" s="390"/>
      <c r="F514" s="387"/>
    </row>
    <row r="515" s="340" customFormat="1" ht="18.95" customHeight="1" spans="1:6">
      <c r="A515" s="388">
        <v>2070104</v>
      </c>
      <c r="B515" s="388" t="s">
        <v>483</v>
      </c>
      <c r="C515" s="390"/>
      <c r="D515" s="390"/>
      <c r="E515" s="390"/>
      <c r="F515" s="387"/>
    </row>
    <row r="516" s="59" customFormat="1" ht="18.95" customHeight="1" spans="1:6">
      <c r="A516" s="388">
        <v>2070105</v>
      </c>
      <c r="B516" s="388" t="s">
        <v>484</v>
      </c>
      <c r="C516" s="390"/>
      <c r="D516" s="390"/>
      <c r="E516" s="390"/>
      <c r="F516" s="387"/>
    </row>
    <row r="517" s="59" customFormat="1" ht="18.95" customHeight="1" spans="1:6">
      <c r="A517" s="388">
        <v>2070106</v>
      </c>
      <c r="B517" s="388" t="s">
        <v>485</v>
      </c>
      <c r="C517" s="390"/>
      <c r="D517" s="390"/>
      <c r="E517" s="390"/>
      <c r="F517" s="387"/>
    </row>
    <row r="518" s="59" customFormat="1" ht="18.95" customHeight="1" spans="1:6">
      <c r="A518" s="388">
        <v>2070107</v>
      </c>
      <c r="B518" s="388" t="s">
        <v>486</v>
      </c>
      <c r="C518" s="390"/>
      <c r="D518" s="390"/>
      <c r="E518" s="390"/>
      <c r="F518" s="387" t="e">
        <f t="shared" ref="F518:F520" si="63">(E518-C518)/C518*100</f>
        <v>#DIV/0!</v>
      </c>
    </row>
    <row r="519" s="59" customFormat="1" ht="18.95" customHeight="1" spans="1:6">
      <c r="A519" s="388">
        <v>2070108</v>
      </c>
      <c r="B519" s="388" t="s">
        <v>487</v>
      </c>
      <c r="C519" s="390"/>
      <c r="D519" s="390"/>
      <c r="E519" s="390"/>
      <c r="F519" s="387" t="e">
        <f t="shared" si="63"/>
        <v>#DIV/0!</v>
      </c>
    </row>
    <row r="520" s="59" customFormat="1" ht="18.95" customHeight="1" spans="1:6">
      <c r="A520" s="388">
        <v>2070109</v>
      </c>
      <c r="B520" s="388" t="s">
        <v>488</v>
      </c>
      <c r="C520" s="390">
        <v>121</v>
      </c>
      <c r="D520" s="390">
        <v>126</v>
      </c>
      <c r="E520" s="390">
        <v>245</v>
      </c>
      <c r="F520" s="387">
        <f t="shared" si="63"/>
        <v>102.479338842975</v>
      </c>
    </row>
    <row r="521" s="59" customFormat="1" ht="18.95" customHeight="1" spans="1:6">
      <c r="A521" s="388">
        <v>2070110</v>
      </c>
      <c r="B521" s="388" t="s">
        <v>489</v>
      </c>
      <c r="C521" s="390"/>
      <c r="D521" s="390"/>
      <c r="E521" s="390"/>
      <c r="F521" s="387"/>
    </row>
    <row r="522" s="59" customFormat="1" ht="18.95" customHeight="1" spans="1:6">
      <c r="A522" s="388">
        <v>2070111</v>
      </c>
      <c r="B522" s="388" t="s">
        <v>490</v>
      </c>
      <c r="C522" s="390"/>
      <c r="D522" s="390"/>
      <c r="E522" s="390"/>
      <c r="F522" s="387"/>
    </row>
    <row r="523" s="59" customFormat="1" ht="18.95" customHeight="1" spans="1:6">
      <c r="A523" s="388">
        <v>2070112</v>
      </c>
      <c r="B523" s="388" t="s">
        <v>491</v>
      </c>
      <c r="C523" s="390"/>
      <c r="D523" s="390"/>
      <c r="E523" s="390">
        <v>100</v>
      </c>
      <c r="F523" s="387"/>
    </row>
    <row r="524" s="59" customFormat="1" spans="1:6">
      <c r="A524" s="388">
        <v>2070113</v>
      </c>
      <c r="B524" s="388" t="s">
        <v>492</v>
      </c>
      <c r="C524" s="390"/>
      <c r="D524" s="390"/>
      <c r="E524" s="390"/>
      <c r="F524" s="387"/>
    </row>
    <row r="525" s="59" customFormat="1" spans="1:6">
      <c r="A525" s="388">
        <v>2070114</v>
      </c>
      <c r="B525" s="388" t="s">
        <v>493</v>
      </c>
      <c r="C525" s="390"/>
      <c r="D525" s="390"/>
      <c r="E525" s="390">
        <v>10</v>
      </c>
      <c r="F525" s="387"/>
    </row>
    <row r="526" s="59" customFormat="1" spans="1:6">
      <c r="A526" s="388">
        <v>2070199</v>
      </c>
      <c r="B526" s="388" t="s">
        <v>494</v>
      </c>
      <c r="C526" s="390">
        <v>320</v>
      </c>
      <c r="D526" s="390">
        <v>547</v>
      </c>
      <c r="E526" s="390">
        <v>815</v>
      </c>
      <c r="F526" s="387"/>
    </row>
    <row r="527" s="340" customFormat="1" spans="1:6">
      <c r="A527" s="388">
        <v>20702</v>
      </c>
      <c r="B527" s="388" t="s">
        <v>495</v>
      </c>
      <c r="C527" s="389">
        <f>SUM(C528:C534)</f>
        <v>74</v>
      </c>
      <c r="D527" s="389">
        <f>SUM(D528:D534)</f>
        <v>209</v>
      </c>
      <c r="E527" s="389">
        <f>SUM(E528:E534)</f>
        <v>4</v>
      </c>
      <c r="F527" s="387"/>
    </row>
    <row r="528" s="59" customFormat="1" spans="1:6">
      <c r="A528" s="388">
        <v>2070201</v>
      </c>
      <c r="B528" s="388" t="s">
        <v>146</v>
      </c>
      <c r="C528" s="390"/>
      <c r="D528" s="390"/>
      <c r="E528" s="390"/>
      <c r="F528" s="387"/>
    </row>
    <row r="529" s="59" customFormat="1" spans="1:6">
      <c r="A529" s="388">
        <v>2070202</v>
      </c>
      <c r="B529" s="388" t="s">
        <v>147</v>
      </c>
      <c r="C529" s="390"/>
      <c r="D529" s="390"/>
      <c r="E529" s="390"/>
      <c r="F529" s="224"/>
    </row>
    <row r="530" s="59" customFormat="1" spans="1:6">
      <c r="A530" s="388">
        <v>2070203</v>
      </c>
      <c r="B530" s="388" t="s">
        <v>148</v>
      </c>
      <c r="C530" s="390"/>
      <c r="D530" s="390"/>
      <c r="E530" s="390"/>
      <c r="F530" s="224"/>
    </row>
    <row r="531" s="59" customFormat="1" spans="1:6">
      <c r="A531" s="388">
        <v>2070204</v>
      </c>
      <c r="B531" s="388" t="s">
        <v>496</v>
      </c>
      <c r="C531" s="390">
        <v>74</v>
      </c>
      <c r="D531" s="390">
        <v>209</v>
      </c>
      <c r="E531" s="390">
        <v>4</v>
      </c>
      <c r="F531" s="224"/>
    </row>
    <row r="532" s="59" customFormat="1" spans="1:6">
      <c r="A532" s="388">
        <v>2070205</v>
      </c>
      <c r="B532" s="388" t="s">
        <v>497</v>
      </c>
      <c r="C532" s="390"/>
      <c r="D532" s="390"/>
      <c r="E532" s="390"/>
      <c r="F532" s="224"/>
    </row>
    <row r="533" s="59" customFormat="1" spans="1:6">
      <c r="A533" s="388">
        <v>2070206</v>
      </c>
      <c r="B533" s="388" t="s">
        <v>498</v>
      </c>
      <c r="C533" s="390"/>
      <c r="D533" s="390"/>
      <c r="E533" s="390"/>
      <c r="F533" s="224"/>
    </row>
    <row r="534" s="59" customFormat="1" spans="1:6">
      <c r="A534" s="388">
        <v>2070299</v>
      </c>
      <c r="B534" s="388" t="s">
        <v>499</v>
      </c>
      <c r="C534" s="390"/>
      <c r="D534" s="390"/>
      <c r="E534" s="390"/>
      <c r="F534" s="224"/>
    </row>
    <row r="535" s="340" customFormat="1" spans="1:6">
      <c r="A535" s="388">
        <v>20703</v>
      </c>
      <c r="B535" s="388" t="s">
        <v>500</v>
      </c>
      <c r="C535" s="389">
        <f>SUM(C536:C545)</f>
        <v>0</v>
      </c>
      <c r="D535" s="389">
        <f>SUM(D536:D545)</f>
        <v>483</v>
      </c>
      <c r="E535" s="389">
        <f>SUM(E536:E545)</f>
        <v>800</v>
      </c>
      <c r="F535" s="220"/>
    </row>
    <row r="536" s="59" customFormat="1" spans="1:6">
      <c r="A536" s="388">
        <v>2070301</v>
      </c>
      <c r="B536" s="388" t="s">
        <v>146</v>
      </c>
      <c r="C536" s="390"/>
      <c r="D536" s="390"/>
      <c r="E536" s="390"/>
      <c r="F536" s="224"/>
    </row>
    <row r="537" s="59" customFormat="1" spans="1:6">
      <c r="A537" s="388">
        <v>2070302</v>
      </c>
      <c r="B537" s="388" t="s">
        <v>147</v>
      </c>
      <c r="C537" s="390"/>
      <c r="D537" s="390"/>
      <c r="E537" s="390"/>
      <c r="F537" s="224"/>
    </row>
    <row r="538" s="59" customFormat="1" spans="1:6">
      <c r="A538" s="388">
        <v>2070303</v>
      </c>
      <c r="B538" s="388" t="s">
        <v>148</v>
      </c>
      <c r="C538" s="390"/>
      <c r="D538" s="390"/>
      <c r="E538" s="390"/>
      <c r="F538" s="224"/>
    </row>
    <row r="539" s="59" customFormat="1" spans="1:6">
      <c r="A539" s="388">
        <v>2070304</v>
      </c>
      <c r="B539" s="388" t="s">
        <v>501</v>
      </c>
      <c r="C539" s="390"/>
      <c r="D539" s="390"/>
      <c r="E539" s="390"/>
      <c r="F539" s="224"/>
    </row>
    <row r="540" s="59" customFormat="1" spans="1:6">
      <c r="A540" s="388">
        <v>2070305</v>
      </c>
      <c r="B540" s="388" t="s">
        <v>502</v>
      </c>
      <c r="C540" s="390"/>
      <c r="D540" s="390"/>
      <c r="E540" s="390"/>
      <c r="F540" s="224"/>
    </row>
    <row r="541" s="59" customFormat="1" spans="1:6">
      <c r="A541" s="388">
        <v>2070306</v>
      </c>
      <c r="B541" s="388" t="s">
        <v>503</v>
      </c>
      <c r="C541" s="390"/>
      <c r="D541" s="390"/>
      <c r="E541" s="390"/>
      <c r="F541" s="224"/>
    </row>
    <row r="542" s="59" customFormat="1" spans="1:6">
      <c r="A542" s="388">
        <v>2070307</v>
      </c>
      <c r="B542" s="388" t="s">
        <v>504</v>
      </c>
      <c r="C542" s="390"/>
      <c r="D542" s="390">
        <v>480</v>
      </c>
      <c r="E542" s="390">
        <v>800</v>
      </c>
      <c r="F542" s="224"/>
    </row>
    <row r="543" s="59" customFormat="1" spans="1:6">
      <c r="A543" s="388">
        <v>2070308</v>
      </c>
      <c r="B543" s="388" t="s">
        <v>505</v>
      </c>
      <c r="C543" s="390"/>
      <c r="D543" s="390"/>
      <c r="E543" s="390"/>
      <c r="F543" s="224"/>
    </row>
    <row r="544" s="59" customFormat="1" spans="1:6">
      <c r="A544" s="388">
        <v>2070309</v>
      </c>
      <c r="B544" s="388" t="s">
        <v>506</v>
      </c>
      <c r="C544" s="390"/>
      <c r="D544" s="390"/>
      <c r="E544" s="390"/>
      <c r="F544" s="224"/>
    </row>
    <row r="545" s="59" customFormat="1" spans="1:6">
      <c r="A545" s="388">
        <v>2070399</v>
      </c>
      <c r="B545" s="388" t="s">
        <v>507</v>
      </c>
      <c r="C545" s="390"/>
      <c r="D545" s="390">
        <v>3</v>
      </c>
      <c r="E545" s="390"/>
      <c r="F545" s="224"/>
    </row>
    <row r="546" s="340" customFormat="1" spans="1:6">
      <c r="A546" s="388">
        <v>20706</v>
      </c>
      <c r="B546" s="388" t="s">
        <v>508</v>
      </c>
      <c r="C546" s="389">
        <f>SUM(C547:C554)</f>
        <v>0</v>
      </c>
      <c r="D546" s="389">
        <f>SUM(D547:D554)</f>
        <v>9</v>
      </c>
      <c r="E546" s="389">
        <f>SUM(E547:E554)</f>
        <v>0</v>
      </c>
      <c r="F546" s="220"/>
    </row>
    <row r="547" s="59" customFormat="1" spans="1:6">
      <c r="A547" s="388">
        <v>2070601</v>
      </c>
      <c r="B547" s="388" t="s">
        <v>146</v>
      </c>
      <c r="C547" s="390"/>
      <c r="D547" s="390"/>
      <c r="E547" s="390"/>
      <c r="F547" s="224"/>
    </row>
    <row r="548" s="59" customFormat="1" spans="1:6">
      <c r="A548" s="388">
        <v>2070602</v>
      </c>
      <c r="B548" s="388" t="s">
        <v>147</v>
      </c>
      <c r="C548" s="390"/>
      <c r="D548" s="390"/>
      <c r="E548" s="390"/>
      <c r="F548" s="224"/>
    </row>
    <row r="549" s="59" customFormat="1" spans="1:6">
      <c r="A549" s="388">
        <v>2070603</v>
      </c>
      <c r="B549" s="388" t="s">
        <v>148</v>
      </c>
      <c r="C549" s="390"/>
      <c r="D549" s="390"/>
      <c r="E549" s="390"/>
      <c r="F549" s="224"/>
    </row>
    <row r="550" s="59" customFormat="1" spans="1:6">
      <c r="A550" s="388">
        <v>2070604</v>
      </c>
      <c r="B550" s="388" t="s">
        <v>509</v>
      </c>
      <c r="C550" s="390"/>
      <c r="D550" s="390"/>
      <c r="E550" s="390"/>
      <c r="F550" s="224"/>
    </row>
    <row r="551" s="59" customFormat="1" spans="1:6">
      <c r="A551" s="388">
        <v>2070605</v>
      </c>
      <c r="B551" s="388" t="s">
        <v>510</v>
      </c>
      <c r="C551" s="390"/>
      <c r="D551" s="390"/>
      <c r="E551" s="390"/>
      <c r="F551" s="224"/>
    </row>
    <row r="552" s="59" customFormat="1" spans="1:6">
      <c r="A552" s="388">
        <v>2070606</v>
      </c>
      <c r="B552" s="388" t="s">
        <v>511</v>
      </c>
      <c r="C552" s="390"/>
      <c r="D552" s="390"/>
      <c r="E552" s="390"/>
      <c r="F552" s="224"/>
    </row>
    <row r="553" s="59" customFormat="1" spans="1:6">
      <c r="A553" s="388">
        <v>2070607</v>
      </c>
      <c r="B553" s="388" t="s">
        <v>512</v>
      </c>
      <c r="C553" s="390"/>
      <c r="D553" s="390"/>
      <c r="E553" s="390"/>
      <c r="F553" s="224"/>
    </row>
    <row r="554" s="59" customFormat="1" spans="1:6">
      <c r="A554" s="388">
        <v>2070699</v>
      </c>
      <c r="B554" s="388" t="s">
        <v>513</v>
      </c>
      <c r="C554" s="390"/>
      <c r="D554" s="390">
        <v>9</v>
      </c>
      <c r="E554" s="390"/>
      <c r="F554" s="224"/>
    </row>
    <row r="555" s="340" customFormat="1" spans="1:6">
      <c r="A555" s="388">
        <v>20708</v>
      </c>
      <c r="B555" s="388" t="s">
        <v>514</v>
      </c>
      <c r="C555" s="389">
        <f>SUM(C556:C561)</f>
        <v>422</v>
      </c>
      <c r="D555" s="389">
        <f>SUM(D556:D561)</f>
        <v>569</v>
      </c>
      <c r="E555" s="389">
        <f>SUM(E556:E561)</f>
        <v>339</v>
      </c>
      <c r="F555" s="220"/>
    </row>
    <row r="556" s="59" customFormat="1" spans="1:6">
      <c r="A556" s="388">
        <v>2070801</v>
      </c>
      <c r="B556" s="388" t="s">
        <v>146</v>
      </c>
      <c r="C556" s="390"/>
      <c r="D556" s="390"/>
      <c r="E556" s="390"/>
      <c r="F556" s="224"/>
    </row>
    <row r="557" s="59" customFormat="1" spans="1:6">
      <c r="A557" s="388">
        <v>2070802</v>
      </c>
      <c r="B557" s="388" t="s">
        <v>147</v>
      </c>
      <c r="C557" s="390"/>
      <c r="D557" s="390"/>
      <c r="E557" s="390"/>
      <c r="F557" s="224"/>
    </row>
    <row r="558" s="59" customFormat="1" spans="1:6">
      <c r="A558" s="388">
        <v>2070803</v>
      </c>
      <c r="B558" s="388" t="s">
        <v>148</v>
      </c>
      <c r="C558" s="390"/>
      <c r="D558" s="390"/>
      <c r="E558" s="390"/>
      <c r="F558" s="224"/>
    </row>
    <row r="559" s="59" customFormat="1" spans="1:6">
      <c r="A559" s="388">
        <v>2070804</v>
      </c>
      <c r="B559" s="388" t="s">
        <v>515</v>
      </c>
      <c r="C559" s="390">
        <v>41</v>
      </c>
      <c r="D559" s="390">
        <v>42</v>
      </c>
      <c r="E559" s="390">
        <v>18</v>
      </c>
      <c r="F559" s="224"/>
    </row>
    <row r="560" s="59" customFormat="1" spans="1:6">
      <c r="A560" s="388">
        <v>2070805</v>
      </c>
      <c r="B560" s="388" t="s">
        <v>516</v>
      </c>
      <c r="C560" s="390">
        <v>381</v>
      </c>
      <c r="D560" s="390">
        <v>365</v>
      </c>
      <c r="E560" s="390">
        <v>321</v>
      </c>
      <c r="F560" s="224"/>
    </row>
    <row r="561" s="59" customFormat="1" spans="1:6">
      <c r="A561" s="388">
        <v>2070899</v>
      </c>
      <c r="B561" s="388" t="s">
        <v>517</v>
      </c>
      <c r="C561" s="390"/>
      <c r="D561" s="390">
        <v>162</v>
      </c>
      <c r="E561" s="390"/>
      <c r="F561" s="224"/>
    </row>
    <row r="562" s="340" customFormat="1" spans="1:6">
      <c r="A562" s="388">
        <v>20799</v>
      </c>
      <c r="B562" s="388" t="s">
        <v>518</v>
      </c>
      <c r="C562" s="389">
        <f>SUM(C563:C565)</f>
        <v>0</v>
      </c>
      <c r="D562" s="389">
        <f>SUM(D563:D565)</f>
        <v>384</v>
      </c>
      <c r="E562" s="389">
        <f>SUM(E563:E565)</f>
        <v>0</v>
      </c>
      <c r="F562" s="220"/>
    </row>
    <row r="563" s="59" customFormat="1" spans="1:6">
      <c r="A563" s="388">
        <v>2079902</v>
      </c>
      <c r="B563" s="388" t="s">
        <v>519</v>
      </c>
      <c r="C563" s="390"/>
      <c r="D563" s="390">
        <v>28</v>
      </c>
      <c r="E563" s="390"/>
      <c r="F563" s="224"/>
    </row>
    <row r="564" s="59" customFormat="1" spans="1:6">
      <c r="A564" s="388">
        <v>2079903</v>
      </c>
      <c r="B564" s="388" t="s">
        <v>520</v>
      </c>
      <c r="C564" s="390"/>
      <c r="D564" s="390"/>
      <c r="E564" s="390"/>
      <c r="F564" s="224"/>
    </row>
    <row r="565" s="59" customFormat="1" spans="1:6">
      <c r="A565" s="388">
        <v>2079999</v>
      </c>
      <c r="B565" s="388" t="s">
        <v>521</v>
      </c>
      <c r="C565" s="390"/>
      <c r="D565" s="390">
        <v>356</v>
      </c>
      <c r="E565" s="390"/>
      <c r="F565" s="224"/>
    </row>
    <row r="566" s="59" customFormat="1" spans="1:6">
      <c r="A566" s="385">
        <v>208</v>
      </c>
      <c r="B566" s="385" t="s">
        <v>76</v>
      </c>
      <c r="C566" s="386">
        <f>SUM(C567,C581,C589,C592,C601,C605,C615,C623,C630,C637,C646,C651,C654,C657,C660,C663,C666,C670,C675,C683)</f>
        <v>26854</v>
      </c>
      <c r="D566" s="386">
        <f>SUM(D567,D581,D589,D592,D601,D605,D615,D623,D630,D637,D646,D651,D654,D657,D660,D663,D666,D670,D675,D683)</f>
        <v>31121</v>
      </c>
      <c r="E566" s="386">
        <f>SUM(E567,E581,E589,E592,E601,E605,E615,E623,E630,E637,E646,E651,E654,E657,E660,E663,E666,E670,E675,E683)</f>
        <v>27346</v>
      </c>
      <c r="F566" s="224"/>
    </row>
    <row r="567" s="340" customFormat="1" spans="1:6">
      <c r="A567" s="388">
        <v>20801</v>
      </c>
      <c r="B567" s="388" t="s">
        <v>522</v>
      </c>
      <c r="C567" s="389">
        <f>SUM(C568:C580)</f>
        <v>1103</v>
      </c>
      <c r="D567" s="389">
        <f>SUM(D568:D580)</f>
        <v>1066</v>
      </c>
      <c r="E567" s="389">
        <f>SUM(E568:E580)</f>
        <v>895</v>
      </c>
      <c r="F567" s="220"/>
    </row>
    <row r="568" s="59" customFormat="1" spans="1:6">
      <c r="A568" s="388">
        <v>2080101</v>
      </c>
      <c r="B568" s="388" t="s">
        <v>146</v>
      </c>
      <c r="C568" s="390">
        <v>310</v>
      </c>
      <c r="D568" s="390">
        <v>285</v>
      </c>
      <c r="E568" s="390">
        <v>130</v>
      </c>
      <c r="F568" s="224"/>
    </row>
    <row r="569" s="59" customFormat="1" spans="1:6">
      <c r="A569" s="388">
        <v>2080102</v>
      </c>
      <c r="B569" s="388" t="s">
        <v>147</v>
      </c>
      <c r="C569" s="390"/>
      <c r="D569" s="390"/>
      <c r="E569" s="390"/>
      <c r="F569" s="224"/>
    </row>
    <row r="570" s="59" customFormat="1" spans="1:6">
      <c r="A570" s="388">
        <v>2080103</v>
      </c>
      <c r="B570" s="388" t="s">
        <v>148</v>
      </c>
      <c r="C570" s="390"/>
      <c r="D570" s="390"/>
      <c r="E570" s="390"/>
      <c r="F570" s="224"/>
    </row>
    <row r="571" s="59" customFormat="1" spans="1:6">
      <c r="A571" s="388">
        <v>2080104</v>
      </c>
      <c r="B571" s="388" t="s">
        <v>523</v>
      </c>
      <c r="C571" s="390"/>
      <c r="D571" s="390"/>
      <c r="E571" s="390"/>
      <c r="F571" s="224"/>
    </row>
    <row r="572" s="59" customFormat="1" spans="1:6">
      <c r="A572" s="388">
        <v>2080105</v>
      </c>
      <c r="B572" s="388" t="s">
        <v>524</v>
      </c>
      <c r="C572" s="390"/>
      <c r="D572" s="390"/>
      <c r="E572" s="390"/>
      <c r="F572" s="224"/>
    </row>
    <row r="573" s="59" customFormat="1" spans="1:6">
      <c r="A573" s="388">
        <v>2080106</v>
      </c>
      <c r="B573" s="388" t="s">
        <v>525</v>
      </c>
      <c r="C573" s="390"/>
      <c r="D573" s="390"/>
      <c r="E573" s="390">
        <v>7</v>
      </c>
      <c r="F573" s="224"/>
    </row>
    <row r="574" s="59" customFormat="1" spans="1:6">
      <c r="A574" s="388">
        <v>2080107</v>
      </c>
      <c r="B574" s="388" t="s">
        <v>526</v>
      </c>
      <c r="C574" s="390"/>
      <c r="D574" s="390"/>
      <c r="E574" s="390"/>
      <c r="F574" s="224"/>
    </row>
    <row r="575" s="59" customFormat="1" spans="1:6">
      <c r="A575" s="388">
        <v>2080108</v>
      </c>
      <c r="B575" s="388" t="s">
        <v>188</v>
      </c>
      <c r="C575" s="390"/>
      <c r="D575" s="390"/>
      <c r="E575" s="390"/>
      <c r="F575" s="224"/>
    </row>
    <row r="576" s="59" customFormat="1" spans="1:6">
      <c r="A576" s="388">
        <v>2080109</v>
      </c>
      <c r="B576" s="388" t="s">
        <v>527</v>
      </c>
      <c r="C576" s="390">
        <v>562</v>
      </c>
      <c r="D576" s="390">
        <v>464</v>
      </c>
      <c r="E576" s="390">
        <v>416</v>
      </c>
      <c r="F576" s="224"/>
    </row>
    <row r="577" s="59" customFormat="1" spans="1:6">
      <c r="A577" s="388">
        <v>2080110</v>
      </c>
      <c r="B577" s="388" t="s">
        <v>528</v>
      </c>
      <c r="C577" s="390"/>
      <c r="D577" s="390"/>
      <c r="E577" s="390"/>
      <c r="F577" s="224"/>
    </row>
    <row r="578" s="59" customFormat="1" spans="1:6">
      <c r="A578" s="388">
        <v>2080111</v>
      </c>
      <c r="B578" s="388" t="s">
        <v>529</v>
      </c>
      <c r="C578" s="390"/>
      <c r="D578" s="390"/>
      <c r="E578" s="390"/>
      <c r="F578" s="224"/>
    </row>
    <row r="579" s="59" customFormat="1" spans="1:6">
      <c r="A579" s="388">
        <v>2080112</v>
      </c>
      <c r="B579" s="388" t="s">
        <v>530</v>
      </c>
      <c r="C579" s="390"/>
      <c r="D579" s="390"/>
      <c r="E579" s="390"/>
      <c r="F579" s="224"/>
    </row>
    <row r="580" s="59" customFormat="1" spans="1:6">
      <c r="A580" s="388">
        <v>2080199</v>
      </c>
      <c r="B580" s="388" t="s">
        <v>531</v>
      </c>
      <c r="C580" s="390">
        <v>231</v>
      </c>
      <c r="D580" s="390">
        <v>317</v>
      </c>
      <c r="E580" s="390">
        <v>342</v>
      </c>
      <c r="F580" s="224"/>
    </row>
    <row r="581" s="340" customFormat="1" spans="1:6">
      <c r="A581" s="392">
        <v>20802</v>
      </c>
      <c r="B581" s="388" t="s">
        <v>532</v>
      </c>
      <c r="C581" s="389">
        <f>SUM(C582:C588)</f>
        <v>550</v>
      </c>
      <c r="D581" s="389">
        <f>SUM(D582:D588)</f>
        <v>513</v>
      </c>
      <c r="E581" s="389">
        <f>SUM(E582:E588)</f>
        <v>1240</v>
      </c>
      <c r="F581" s="220"/>
    </row>
    <row r="582" s="59" customFormat="1" spans="1:6">
      <c r="A582" s="388">
        <v>2080201</v>
      </c>
      <c r="B582" s="388" t="s">
        <v>146</v>
      </c>
      <c r="C582" s="390">
        <v>221</v>
      </c>
      <c r="D582" s="390">
        <v>154</v>
      </c>
      <c r="E582" s="390">
        <v>108</v>
      </c>
      <c r="F582" s="224"/>
    </row>
    <row r="583" s="59" customFormat="1" spans="1:6">
      <c r="A583" s="388">
        <v>2080202</v>
      </c>
      <c r="B583" s="388" t="s">
        <v>147</v>
      </c>
      <c r="C583" s="390"/>
      <c r="D583" s="390"/>
      <c r="E583" s="390"/>
      <c r="F583" s="224"/>
    </row>
    <row r="584" s="59" customFormat="1" spans="1:6">
      <c r="A584" s="388">
        <v>2080203</v>
      </c>
      <c r="B584" s="388" t="s">
        <v>148</v>
      </c>
      <c r="C584" s="390"/>
      <c r="D584" s="390"/>
      <c r="E584" s="390"/>
      <c r="F584" s="224"/>
    </row>
    <row r="585" s="59" customFormat="1" spans="1:6">
      <c r="A585" s="388">
        <v>2080206</v>
      </c>
      <c r="B585" s="388" t="s">
        <v>533</v>
      </c>
      <c r="C585" s="390"/>
      <c r="D585" s="390"/>
      <c r="E585" s="390"/>
      <c r="F585" s="224"/>
    </row>
    <row r="586" s="59" customFormat="1" spans="1:6">
      <c r="A586" s="388">
        <v>2080207</v>
      </c>
      <c r="B586" s="388" t="s">
        <v>534</v>
      </c>
      <c r="C586" s="390"/>
      <c r="D586" s="390"/>
      <c r="E586" s="390"/>
      <c r="F586" s="224"/>
    </row>
    <row r="587" s="59" customFormat="1" spans="1:6">
      <c r="A587" s="388">
        <v>2080208</v>
      </c>
      <c r="B587" s="388" t="s">
        <v>535</v>
      </c>
      <c r="C587" s="390"/>
      <c r="D587" s="390">
        <v>130</v>
      </c>
      <c r="E587" s="390"/>
      <c r="F587" s="224"/>
    </row>
    <row r="588" s="59" customFormat="1" spans="1:6">
      <c r="A588" s="388">
        <v>2080299</v>
      </c>
      <c r="B588" s="388" t="s">
        <v>536</v>
      </c>
      <c r="C588" s="390">
        <v>329</v>
      </c>
      <c r="D588" s="390">
        <v>229</v>
      </c>
      <c r="E588" s="390">
        <v>1132</v>
      </c>
      <c r="F588" s="224"/>
    </row>
    <row r="589" s="340" customFormat="1" spans="1:6">
      <c r="A589" s="388">
        <v>20804</v>
      </c>
      <c r="B589" s="388" t="s">
        <v>537</v>
      </c>
      <c r="C589" s="389">
        <f>SUM(C590:C591)</f>
        <v>0</v>
      </c>
      <c r="D589" s="389">
        <f>SUM(D590:D591)</f>
        <v>0</v>
      </c>
      <c r="E589" s="389">
        <f>SUM(E590:E591)</f>
        <v>0</v>
      </c>
      <c r="F589" s="220"/>
    </row>
    <row r="590" s="59" customFormat="1" spans="1:6">
      <c r="A590" s="388">
        <v>2080402</v>
      </c>
      <c r="B590" s="388" t="s">
        <v>538</v>
      </c>
      <c r="C590" s="390"/>
      <c r="D590" s="390"/>
      <c r="E590" s="390"/>
      <c r="F590" s="224"/>
    </row>
    <row r="591" s="59" customFormat="1" spans="1:6">
      <c r="A591" s="388">
        <v>2080499</v>
      </c>
      <c r="B591" s="388" t="s">
        <v>539</v>
      </c>
      <c r="C591" s="390"/>
      <c r="D591" s="390"/>
      <c r="E591" s="390"/>
      <c r="F591" s="224"/>
    </row>
    <row r="592" s="340" customFormat="1" spans="1:6">
      <c r="A592" s="388">
        <v>20805</v>
      </c>
      <c r="B592" s="388" t="s">
        <v>540</v>
      </c>
      <c r="C592" s="389">
        <f>SUM(C593:C600)</f>
        <v>6166</v>
      </c>
      <c r="D592" s="389">
        <f>SUM(D593:D600)</f>
        <v>6106</v>
      </c>
      <c r="E592" s="389">
        <f>SUM(E593:E600)</f>
        <v>5105</v>
      </c>
      <c r="F592" s="220"/>
    </row>
    <row r="593" s="59" customFormat="1" spans="1:6">
      <c r="A593" s="388">
        <v>2080501</v>
      </c>
      <c r="B593" s="388" t="s">
        <v>541</v>
      </c>
      <c r="C593" s="390"/>
      <c r="D593" s="390"/>
      <c r="E593" s="390"/>
      <c r="F593" s="224"/>
    </row>
    <row r="594" s="59" customFormat="1" spans="1:6">
      <c r="A594" s="388">
        <v>2080502</v>
      </c>
      <c r="B594" s="388" t="s">
        <v>542</v>
      </c>
      <c r="C594" s="390"/>
      <c r="D594" s="390"/>
      <c r="E594" s="390">
        <v>216</v>
      </c>
      <c r="F594" s="224"/>
    </row>
    <row r="595" s="59" customFormat="1" spans="1:6">
      <c r="A595" s="388">
        <v>2080503</v>
      </c>
      <c r="B595" s="388" t="s">
        <v>543</v>
      </c>
      <c r="C595" s="390"/>
      <c r="D595" s="390"/>
      <c r="E595" s="390"/>
      <c r="F595" s="224"/>
    </row>
    <row r="596" s="59" customFormat="1" spans="1:6">
      <c r="A596" s="388">
        <v>2080504</v>
      </c>
      <c r="B596" s="388" t="s">
        <v>544</v>
      </c>
      <c r="C596" s="390"/>
      <c r="D596" s="390"/>
      <c r="E596" s="390"/>
      <c r="F596" s="224"/>
    </row>
    <row r="597" s="59" customFormat="1" spans="1:6">
      <c r="A597" s="388">
        <v>2080505</v>
      </c>
      <c r="B597" s="388" t="s">
        <v>545</v>
      </c>
      <c r="C597" s="390">
        <v>5939</v>
      </c>
      <c r="D597" s="390">
        <v>5954</v>
      </c>
      <c r="E597" s="390">
        <v>4875</v>
      </c>
      <c r="F597" s="224"/>
    </row>
    <row r="598" s="59" customFormat="1" spans="1:6">
      <c r="A598" s="388">
        <v>2080506</v>
      </c>
      <c r="B598" s="388" t="s">
        <v>546</v>
      </c>
      <c r="C598" s="390">
        <v>227</v>
      </c>
      <c r="D598" s="390">
        <v>152</v>
      </c>
      <c r="E598" s="390">
        <v>14</v>
      </c>
      <c r="F598" s="224"/>
    </row>
    <row r="599" s="59" customFormat="1" spans="1:6">
      <c r="A599" s="388">
        <v>2080507</v>
      </c>
      <c r="B599" s="388" t="s">
        <v>547</v>
      </c>
      <c r="C599" s="390"/>
      <c r="D599" s="390"/>
      <c r="E599" s="390"/>
      <c r="F599" s="224"/>
    </row>
    <row r="600" s="59" customFormat="1" spans="1:6">
      <c r="A600" s="388">
        <v>2080599</v>
      </c>
      <c r="B600" s="388" t="s">
        <v>548</v>
      </c>
      <c r="C600" s="390"/>
      <c r="D600" s="390"/>
      <c r="E600" s="390"/>
      <c r="F600" s="224"/>
    </row>
    <row r="601" s="340" customFormat="1" spans="1:6">
      <c r="A601" s="388">
        <v>20806</v>
      </c>
      <c r="B601" s="388" t="s">
        <v>549</v>
      </c>
      <c r="C601" s="389">
        <f>SUM(C602:C604)</f>
        <v>0</v>
      </c>
      <c r="D601" s="389">
        <f>SUM(D602:D604)</f>
        <v>0</v>
      </c>
      <c r="E601" s="389">
        <f>SUM(E602:E604)</f>
        <v>0</v>
      </c>
      <c r="F601" s="220"/>
    </row>
    <row r="602" s="59" customFormat="1" spans="1:6">
      <c r="A602" s="388">
        <v>2080601</v>
      </c>
      <c r="B602" s="388" t="s">
        <v>550</v>
      </c>
      <c r="C602" s="390"/>
      <c r="D602" s="390"/>
      <c r="E602" s="390"/>
      <c r="F602" s="224"/>
    </row>
    <row r="603" s="59" customFormat="1" spans="1:6">
      <c r="A603" s="388">
        <v>2080602</v>
      </c>
      <c r="B603" s="388" t="s">
        <v>551</v>
      </c>
      <c r="C603" s="390"/>
      <c r="D603" s="390"/>
      <c r="E603" s="390"/>
      <c r="F603" s="224"/>
    </row>
    <row r="604" s="59" customFormat="1" spans="1:6">
      <c r="A604" s="388">
        <v>2080699</v>
      </c>
      <c r="B604" s="388" t="s">
        <v>552</v>
      </c>
      <c r="C604" s="390"/>
      <c r="D604" s="390"/>
      <c r="E604" s="390"/>
      <c r="F604" s="224"/>
    </row>
    <row r="605" s="340" customFormat="1" spans="1:6">
      <c r="A605" s="388">
        <v>20807</v>
      </c>
      <c r="B605" s="388" t="s">
        <v>553</v>
      </c>
      <c r="C605" s="389">
        <f>SUM(C606:C614)</f>
        <v>545</v>
      </c>
      <c r="D605" s="389">
        <f>SUM(D606:D614)</f>
        <v>670</v>
      </c>
      <c r="E605" s="389">
        <f>SUM(E606:E614)</f>
        <v>632</v>
      </c>
      <c r="F605" s="220"/>
    </row>
    <row r="606" s="59" customFormat="1" spans="1:6">
      <c r="A606" s="388">
        <v>2080701</v>
      </c>
      <c r="B606" s="388" t="s">
        <v>554</v>
      </c>
      <c r="C606" s="390"/>
      <c r="D606" s="390"/>
      <c r="E606" s="390"/>
      <c r="F606" s="224"/>
    </row>
    <row r="607" s="59" customFormat="1" spans="1:6">
      <c r="A607" s="388">
        <v>2080702</v>
      </c>
      <c r="B607" s="388" t="s">
        <v>555</v>
      </c>
      <c r="C607" s="390"/>
      <c r="D607" s="390"/>
      <c r="E607" s="390"/>
      <c r="F607" s="224"/>
    </row>
    <row r="608" s="59" customFormat="1" spans="1:6">
      <c r="A608" s="388">
        <v>2080704</v>
      </c>
      <c r="B608" s="388" t="s">
        <v>556</v>
      </c>
      <c r="C608" s="390"/>
      <c r="D608" s="390"/>
      <c r="E608" s="390"/>
      <c r="F608" s="224"/>
    </row>
    <row r="609" s="59" customFormat="1" spans="1:6">
      <c r="A609" s="388">
        <v>2080705</v>
      </c>
      <c r="B609" s="388" t="s">
        <v>557</v>
      </c>
      <c r="C609" s="390"/>
      <c r="D609" s="390"/>
      <c r="E609" s="390"/>
      <c r="F609" s="224"/>
    </row>
    <row r="610" s="59" customFormat="1" spans="1:6">
      <c r="A610" s="388">
        <v>2080709</v>
      </c>
      <c r="B610" s="388" t="s">
        <v>558</v>
      </c>
      <c r="C610" s="390"/>
      <c r="D610" s="390"/>
      <c r="E610" s="390"/>
      <c r="F610" s="224"/>
    </row>
    <row r="611" s="59" customFormat="1" spans="1:6">
      <c r="A611" s="388">
        <v>2080711</v>
      </c>
      <c r="B611" s="388" t="s">
        <v>559</v>
      </c>
      <c r="C611" s="390"/>
      <c r="D611" s="390"/>
      <c r="E611" s="390"/>
      <c r="F611" s="224"/>
    </row>
    <row r="612" s="59" customFormat="1" spans="1:6">
      <c r="A612" s="388">
        <v>2080712</v>
      </c>
      <c r="B612" s="388" t="s">
        <v>560</v>
      </c>
      <c r="C612" s="390"/>
      <c r="D612" s="390"/>
      <c r="E612" s="390"/>
      <c r="F612" s="224"/>
    </row>
    <row r="613" s="59" customFormat="1" spans="1:6">
      <c r="A613" s="388">
        <v>2080713</v>
      </c>
      <c r="B613" s="388" t="s">
        <v>561</v>
      </c>
      <c r="C613" s="390"/>
      <c r="D613" s="390"/>
      <c r="E613" s="390"/>
      <c r="F613" s="224"/>
    </row>
    <row r="614" s="59" customFormat="1" spans="1:6">
      <c r="A614" s="388">
        <v>2080799</v>
      </c>
      <c r="B614" s="388" t="s">
        <v>562</v>
      </c>
      <c r="C614" s="390">
        <v>545</v>
      </c>
      <c r="D614" s="390">
        <v>670</v>
      </c>
      <c r="E614" s="390">
        <v>632</v>
      </c>
      <c r="F614" s="224"/>
    </row>
    <row r="615" s="340" customFormat="1" spans="1:6">
      <c r="A615" s="388">
        <v>20808</v>
      </c>
      <c r="B615" s="388" t="s">
        <v>563</v>
      </c>
      <c r="C615" s="389">
        <f>SUM(C616:C622)</f>
        <v>777</v>
      </c>
      <c r="D615" s="389">
        <f>SUM(D616:D622)</f>
        <v>2630</v>
      </c>
      <c r="E615" s="389">
        <f>SUM(E616:E622)</f>
        <v>2098</v>
      </c>
      <c r="F615" s="220"/>
    </row>
    <row r="616" s="59" customFormat="1" spans="1:6">
      <c r="A616" s="388">
        <v>2080801</v>
      </c>
      <c r="B616" s="388" t="s">
        <v>564</v>
      </c>
      <c r="C616" s="390">
        <v>83</v>
      </c>
      <c r="D616" s="390">
        <v>329</v>
      </c>
      <c r="E616" s="390">
        <v>370</v>
      </c>
      <c r="F616" s="224"/>
    </row>
    <row r="617" s="59" customFormat="1" spans="1:6">
      <c r="A617" s="388">
        <v>2080802</v>
      </c>
      <c r="B617" s="388" t="s">
        <v>565</v>
      </c>
      <c r="C617" s="390">
        <v>163</v>
      </c>
      <c r="D617" s="390">
        <v>163</v>
      </c>
      <c r="E617" s="390">
        <v>1448</v>
      </c>
      <c r="F617" s="224"/>
    </row>
    <row r="618" s="59" customFormat="1" spans="1:6">
      <c r="A618" s="388">
        <v>2080803</v>
      </c>
      <c r="B618" s="388" t="s">
        <v>566</v>
      </c>
      <c r="C618" s="390">
        <v>170</v>
      </c>
      <c r="D618" s="390">
        <v>327</v>
      </c>
      <c r="E618" s="390">
        <v>185</v>
      </c>
      <c r="F618" s="224"/>
    </row>
    <row r="619" s="59" customFormat="1" spans="1:6">
      <c r="A619" s="388">
        <v>2080804</v>
      </c>
      <c r="B619" s="388" t="s">
        <v>567</v>
      </c>
      <c r="C619" s="390"/>
      <c r="D619" s="390"/>
      <c r="E619" s="390"/>
      <c r="F619" s="224"/>
    </row>
    <row r="620" s="59" customFormat="1" spans="1:6">
      <c r="A620" s="388">
        <v>2080805</v>
      </c>
      <c r="B620" s="388" t="s">
        <v>568</v>
      </c>
      <c r="C620" s="390"/>
      <c r="D620" s="390">
        <v>285</v>
      </c>
      <c r="E620" s="390"/>
      <c r="F620" s="224"/>
    </row>
    <row r="621" s="59" customFormat="1" spans="1:6">
      <c r="A621" s="388">
        <v>2080806</v>
      </c>
      <c r="B621" s="388" t="s">
        <v>569</v>
      </c>
      <c r="C621" s="390">
        <v>60</v>
      </c>
      <c r="D621" s="390">
        <v>90</v>
      </c>
      <c r="E621" s="390">
        <v>95</v>
      </c>
      <c r="F621" s="224"/>
    </row>
    <row r="622" s="59" customFormat="1" spans="1:6">
      <c r="A622" s="388">
        <v>2080899</v>
      </c>
      <c r="B622" s="388" t="s">
        <v>570</v>
      </c>
      <c r="C622" s="390">
        <v>301</v>
      </c>
      <c r="D622" s="390">
        <v>1436</v>
      </c>
      <c r="E622" s="390"/>
      <c r="F622" s="224"/>
    </row>
    <row r="623" s="340" customFormat="1" spans="1:6">
      <c r="A623" s="388">
        <v>20809</v>
      </c>
      <c r="B623" s="388" t="s">
        <v>571</v>
      </c>
      <c r="C623" s="389">
        <f>SUM(C624:C629)</f>
        <v>663</v>
      </c>
      <c r="D623" s="389">
        <f>SUM(D624:D629)</f>
        <v>422</v>
      </c>
      <c r="E623" s="389">
        <f>SUM(E624:E629)</f>
        <v>1137</v>
      </c>
      <c r="F623" s="220"/>
    </row>
    <row r="624" s="59" customFormat="1" spans="1:6">
      <c r="A624" s="388">
        <v>2080901</v>
      </c>
      <c r="B624" s="388" t="s">
        <v>572</v>
      </c>
      <c r="C624" s="390">
        <v>663</v>
      </c>
      <c r="D624" s="390">
        <v>223</v>
      </c>
      <c r="E624" s="390">
        <v>110</v>
      </c>
      <c r="F624" s="224"/>
    </row>
    <row r="625" s="59" customFormat="1" spans="1:6">
      <c r="A625" s="388">
        <v>2080902</v>
      </c>
      <c r="B625" s="388" t="s">
        <v>573</v>
      </c>
      <c r="C625" s="390"/>
      <c r="D625" s="390">
        <v>27</v>
      </c>
      <c r="E625" s="390">
        <v>35</v>
      </c>
      <c r="F625" s="224"/>
    </row>
    <row r="626" s="59" customFormat="1" spans="1:6">
      <c r="A626" s="388">
        <v>2080903</v>
      </c>
      <c r="B626" s="388" t="s">
        <v>574</v>
      </c>
      <c r="C626" s="390"/>
      <c r="D626" s="390">
        <v>3</v>
      </c>
      <c r="E626" s="390"/>
      <c r="F626" s="224"/>
    </row>
    <row r="627" s="59" customFormat="1" spans="1:6">
      <c r="A627" s="388">
        <v>2080904</v>
      </c>
      <c r="B627" s="388" t="s">
        <v>575</v>
      </c>
      <c r="C627" s="390"/>
      <c r="D627" s="390">
        <v>2</v>
      </c>
      <c r="E627" s="390"/>
      <c r="F627" s="224"/>
    </row>
    <row r="628" s="59" customFormat="1" spans="1:6">
      <c r="A628" s="388">
        <v>2080905</v>
      </c>
      <c r="B628" s="388" t="s">
        <v>576</v>
      </c>
      <c r="C628" s="390"/>
      <c r="D628" s="390">
        <v>106</v>
      </c>
      <c r="E628" s="390">
        <v>72</v>
      </c>
      <c r="F628" s="224"/>
    </row>
    <row r="629" s="59" customFormat="1" spans="1:6">
      <c r="A629" s="388">
        <v>2080999</v>
      </c>
      <c r="B629" s="388" t="s">
        <v>577</v>
      </c>
      <c r="C629" s="390"/>
      <c r="D629" s="390">
        <v>61</v>
      </c>
      <c r="E629" s="390">
        <v>920</v>
      </c>
      <c r="F629" s="224"/>
    </row>
    <row r="630" s="340" customFormat="1" spans="1:6">
      <c r="A630" s="388">
        <v>20810</v>
      </c>
      <c r="B630" s="388" t="s">
        <v>578</v>
      </c>
      <c r="C630" s="389">
        <f>SUM(C631:C636)</f>
        <v>121</v>
      </c>
      <c r="D630" s="389">
        <f>SUM(D631:D636)</f>
        <v>845</v>
      </c>
      <c r="E630" s="389">
        <f>SUM(E631:E636)</f>
        <v>802</v>
      </c>
      <c r="F630" s="220"/>
    </row>
    <row r="631" s="59" customFormat="1" spans="1:6">
      <c r="A631" s="388">
        <v>2081001</v>
      </c>
      <c r="B631" s="388" t="s">
        <v>579</v>
      </c>
      <c r="C631" s="390">
        <v>32</v>
      </c>
      <c r="D631" s="390">
        <v>23</v>
      </c>
      <c r="E631" s="390">
        <v>154</v>
      </c>
      <c r="F631" s="224"/>
    </row>
    <row r="632" s="59" customFormat="1" spans="1:6">
      <c r="A632" s="388">
        <v>2081002</v>
      </c>
      <c r="B632" s="388" t="s">
        <v>580</v>
      </c>
      <c r="C632" s="390">
        <v>89</v>
      </c>
      <c r="D632" s="390">
        <v>793</v>
      </c>
      <c r="E632" s="390">
        <v>648</v>
      </c>
      <c r="F632" s="224"/>
    </row>
    <row r="633" s="59" customFormat="1" spans="1:6">
      <c r="A633" s="388">
        <v>2081003</v>
      </c>
      <c r="B633" s="388" t="s">
        <v>581</v>
      </c>
      <c r="C633" s="390"/>
      <c r="D633" s="390"/>
      <c r="E633" s="390"/>
      <c r="F633" s="224"/>
    </row>
    <row r="634" s="59" customFormat="1" spans="1:6">
      <c r="A634" s="388">
        <v>2081004</v>
      </c>
      <c r="B634" s="388" t="s">
        <v>582</v>
      </c>
      <c r="C634" s="390"/>
      <c r="D634" s="390">
        <v>29</v>
      </c>
      <c r="E634" s="390"/>
      <c r="F634" s="224"/>
    </row>
    <row r="635" s="59" customFormat="1" spans="1:6">
      <c r="A635" s="388">
        <v>2081005</v>
      </c>
      <c r="B635" s="388" t="s">
        <v>583</v>
      </c>
      <c r="C635" s="390"/>
      <c r="D635" s="390"/>
      <c r="E635" s="390"/>
      <c r="F635" s="224"/>
    </row>
    <row r="636" s="59" customFormat="1" spans="1:6">
      <c r="A636" s="388">
        <v>2081099</v>
      </c>
      <c r="B636" s="388" t="s">
        <v>584</v>
      </c>
      <c r="C636" s="390"/>
      <c r="D636" s="390"/>
      <c r="E636" s="390"/>
      <c r="F636" s="224"/>
    </row>
    <row r="637" s="340" customFormat="1" spans="1:6">
      <c r="A637" s="388">
        <v>20811</v>
      </c>
      <c r="B637" s="388" t="s">
        <v>585</v>
      </c>
      <c r="C637" s="389">
        <f>SUM(C638:C645)</f>
        <v>417</v>
      </c>
      <c r="D637" s="389">
        <f>SUM(D638:D645)</f>
        <v>1115</v>
      </c>
      <c r="E637" s="389">
        <f>SUM(E638:E645)</f>
        <v>932</v>
      </c>
      <c r="F637" s="220"/>
    </row>
    <row r="638" s="59" customFormat="1" spans="1:6">
      <c r="A638" s="388">
        <v>2081101</v>
      </c>
      <c r="B638" s="388" t="s">
        <v>146</v>
      </c>
      <c r="C638" s="390">
        <v>85</v>
      </c>
      <c r="D638" s="390">
        <v>75</v>
      </c>
      <c r="E638" s="390">
        <v>60</v>
      </c>
      <c r="F638" s="224"/>
    </row>
    <row r="639" s="59" customFormat="1" spans="1:6">
      <c r="A639" s="388">
        <v>2081102</v>
      </c>
      <c r="B639" s="388" t="s">
        <v>147</v>
      </c>
      <c r="C639" s="390"/>
      <c r="D639" s="390"/>
      <c r="E639" s="390"/>
      <c r="F639" s="224"/>
    </row>
    <row r="640" s="59" customFormat="1" spans="1:6">
      <c r="A640" s="388">
        <v>2081103</v>
      </c>
      <c r="B640" s="388" t="s">
        <v>148</v>
      </c>
      <c r="C640" s="390"/>
      <c r="D640" s="390"/>
      <c r="E640" s="390"/>
      <c r="F640" s="224"/>
    </row>
    <row r="641" s="59" customFormat="1" spans="1:6">
      <c r="A641" s="388">
        <v>2081104</v>
      </c>
      <c r="B641" s="388" t="s">
        <v>586</v>
      </c>
      <c r="C641" s="390"/>
      <c r="D641" s="390">
        <v>18</v>
      </c>
      <c r="E641" s="390"/>
      <c r="F641" s="224"/>
    </row>
    <row r="642" s="59" customFormat="1" spans="1:6">
      <c r="A642" s="388">
        <v>2081105</v>
      </c>
      <c r="B642" s="388" t="s">
        <v>587</v>
      </c>
      <c r="C642" s="390"/>
      <c r="D642" s="390">
        <v>22</v>
      </c>
      <c r="E642" s="390"/>
      <c r="F642" s="224"/>
    </row>
    <row r="643" s="59" customFormat="1" spans="1:6">
      <c r="A643" s="388">
        <v>2081106</v>
      </c>
      <c r="B643" s="388" t="s">
        <v>588</v>
      </c>
      <c r="C643" s="390"/>
      <c r="D643" s="390"/>
      <c r="E643" s="390"/>
      <c r="F643" s="224"/>
    </row>
    <row r="644" s="59" customFormat="1" spans="1:6">
      <c r="A644" s="388">
        <v>2081107</v>
      </c>
      <c r="B644" s="388" t="s">
        <v>589</v>
      </c>
      <c r="C644" s="390"/>
      <c r="D644" s="390">
        <v>343</v>
      </c>
      <c r="E644" s="390">
        <v>293</v>
      </c>
      <c r="F644" s="224"/>
    </row>
    <row r="645" s="59" customFormat="1" spans="1:6">
      <c r="A645" s="388">
        <v>2081199</v>
      </c>
      <c r="B645" s="388" t="s">
        <v>590</v>
      </c>
      <c r="C645" s="390">
        <v>332</v>
      </c>
      <c r="D645" s="390">
        <v>657</v>
      </c>
      <c r="E645" s="390">
        <v>579</v>
      </c>
      <c r="F645" s="224"/>
    </row>
    <row r="646" s="340" customFormat="1" spans="1:6">
      <c r="A646" s="388">
        <v>20816</v>
      </c>
      <c r="B646" s="388" t="s">
        <v>591</v>
      </c>
      <c r="C646" s="389">
        <f>SUM(C647:C650)</f>
        <v>0</v>
      </c>
      <c r="D646" s="389">
        <f>SUM(D647:D650)</f>
        <v>6</v>
      </c>
      <c r="E646" s="389">
        <f>SUM(E647:E650)</f>
        <v>0</v>
      </c>
      <c r="F646" s="220"/>
    </row>
    <row r="647" s="59" customFormat="1" spans="1:6">
      <c r="A647" s="388">
        <v>2081601</v>
      </c>
      <c r="B647" s="388" t="s">
        <v>146</v>
      </c>
      <c r="C647" s="390"/>
      <c r="D647" s="390"/>
      <c r="E647" s="390"/>
      <c r="F647" s="224"/>
    </row>
    <row r="648" s="59" customFormat="1" spans="1:6">
      <c r="A648" s="388">
        <v>2081602</v>
      </c>
      <c r="B648" s="388" t="s">
        <v>147</v>
      </c>
      <c r="C648" s="390"/>
      <c r="D648" s="390"/>
      <c r="E648" s="390"/>
      <c r="F648" s="224"/>
    </row>
    <row r="649" s="59" customFormat="1" spans="1:6">
      <c r="A649" s="388">
        <v>2081603</v>
      </c>
      <c r="B649" s="388" t="s">
        <v>148</v>
      </c>
      <c r="C649" s="390"/>
      <c r="D649" s="390"/>
      <c r="E649" s="390"/>
      <c r="F649" s="224"/>
    </row>
    <row r="650" s="59" customFormat="1" spans="1:6">
      <c r="A650" s="388">
        <v>2081699</v>
      </c>
      <c r="B650" s="388" t="s">
        <v>592</v>
      </c>
      <c r="C650" s="390"/>
      <c r="D650" s="390">
        <v>6</v>
      </c>
      <c r="E650" s="390"/>
      <c r="F650" s="224"/>
    </row>
    <row r="651" s="340" customFormat="1" spans="1:6">
      <c r="A651" s="388">
        <v>20819</v>
      </c>
      <c r="B651" s="388" t="s">
        <v>593</v>
      </c>
      <c r="C651" s="389">
        <f>SUM(C652:C653)</f>
        <v>0</v>
      </c>
      <c r="D651" s="389">
        <f>SUM(D652:D653)</f>
        <v>432</v>
      </c>
      <c r="E651" s="389">
        <f>SUM(E652:E653)</f>
        <v>3628</v>
      </c>
      <c r="F651" s="220"/>
    </row>
    <row r="652" s="59" customFormat="1" spans="1:6">
      <c r="A652" s="388">
        <v>2081901</v>
      </c>
      <c r="B652" s="388" t="s">
        <v>594</v>
      </c>
      <c r="C652" s="390"/>
      <c r="D652" s="390">
        <v>185</v>
      </c>
      <c r="E652" s="390"/>
      <c r="F652" s="224"/>
    </row>
    <row r="653" s="59" customFormat="1" spans="1:6">
      <c r="A653" s="388">
        <v>2081902</v>
      </c>
      <c r="B653" s="388" t="s">
        <v>595</v>
      </c>
      <c r="C653" s="390"/>
      <c r="D653" s="390">
        <v>247</v>
      </c>
      <c r="E653" s="390">
        <v>3628</v>
      </c>
      <c r="F653" s="224"/>
    </row>
    <row r="654" s="340" customFormat="1" spans="1:6">
      <c r="A654" s="388">
        <v>20820</v>
      </c>
      <c r="B654" s="388" t="s">
        <v>596</v>
      </c>
      <c r="C654" s="389">
        <f>SUM(C655:C656)</f>
        <v>39</v>
      </c>
      <c r="D654" s="389">
        <f>SUM(D655:D656)</f>
        <v>37</v>
      </c>
      <c r="E654" s="389">
        <f>SUM(E655:E656)</f>
        <v>0</v>
      </c>
      <c r="F654" s="220"/>
    </row>
    <row r="655" s="59" customFormat="1" spans="1:6">
      <c r="A655" s="388">
        <v>2082001</v>
      </c>
      <c r="B655" s="388" t="s">
        <v>597</v>
      </c>
      <c r="C655" s="390">
        <v>39</v>
      </c>
      <c r="D655" s="390">
        <v>37</v>
      </c>
      <c r="E655" s="390"/>
      <c r="F655" s="224"/>
    </row>
    <row r="656" s="59" customFormat="1" spans="1:6">
      <c r="A656" s="388">
        <v>2082002</v>
      </c>
      <c r="B656" s="388" t="s">
        <v>598</v>
      </c>
      <c r="C656" s="390"/>
      <c r="D656" s="390"/>
      <c r="E656" s="390"/>
      <c r="F656" s="224"/>
    </row>
    <row r="657" s="340" customFormat="1" spans="1:6">
      <c r="A657" s="388">
        <v>20821</v>
      </c>
      <c r="B657" s="388" t="s">
        <v>599</v>
      </c>
      <c r="C657" s="389">
        <f>SUM(C658:C659)</f>
        <v>1059</v>
      </c>
      <c r="D657" s="389">
        <f>SUM(D658:D659)</f>
        <v>1076</v>
      </c>
      <c r="E657" s="389">
        <f>SUM(E658:E659)</f>
        <v>1407</v>
      </c>
      <c r="F657" s="220"/>
    </row>
    <row r="658" s="59" customFormat="1" spans="1:6">
      <c r="A658" s="388">
        <v>2082101</v>
      </c>
      <c r="B658" s="388" t="s">
        <v>600</v>
      </c>
      <c r="C658" s="390">
        <v>99</v>
      </c>
      <c r="D658" s="390">
        <v>60</v>
      </c>
      <c r="E658" s="390">
        <v>62</v>
      </c>
      <c r="F658" s="224"/>
    </row>
    <row r="659" s="59" customFormat="1" spans="1:6">
      <c r="A659" s="388">
        <v>2082102</v>
      </c>
      <c r="B659" s="388" t="s">
        <v>601</v>
      </c>
      <c r="C659" s="390">
        <v>960</v>
      </c>
      <c r="D659" s="390">
        <v>1016</v>
      </c>
      <c r="E659" s="390">
        <v>1345</v>
      </c>
      <c r="F659" s="224"/>
    </row>
    <row r="660" s="340" customFormat="1" spans="1:6">
      <c r="A660" s="388">
        <v>20824</v>
      </c>
      <c r="B660" s="388" t="s">
        <v>602</v>
      </c>
      <c r="C660" s="389">
        <f>SUM(C661:C662)</f>
        <v>0</v>
      </c>
      <c r="D660" s="389">
        <f>SUM(D661:D662)</f>
        <v>0</v>
      </c>
      <c r="E660" s="389">
        <f>SUM(E661:E662)</f>
        <v>0</v>
      </c>
      <c r="F660" s="220"/>
    </row>
    <row r="661" s="59" customFormat="1" spans="1:6">
      <c r="A661" s="388">
        <v>2082401</v>
      </c>
      <c r="B661" s="388" t="s">
        <v>603</v>
      </c>
      <c r="C661" s="390"/>
      <c r="D661" s="390"/>
      <c r="E661" s="390"/>
      <c r="F661" s="224"/>
    </row>
    <row r="662" s="59" customFormat="1" spans="1:6">
      <c r="A662" s="388">
        <v>2082402</v>
      </c>
      <c r="B662" s="388" t="s">
        <v>604</v>
      </c>
      <c r="C662" s="390"/>
      <c r="D662" s="390"/>
      <c r="E662" s="390"/>
      <c r="F662" s="224"/>
    </row>
    <row r="663" s="340" customFormat="1" spans="1:6">
      <c r="A663" s="388">
        <v>20825</v>
      </c>
      <c r="B663" s="388" t="s">
        <v>605</v>
      </c>
      <c r="C663" s="389">
        <f>SUM(C664:C665)</f>
        <v>10</v>
      </c>
      <c r="D663" s="389">
        <f>SUM(D664:D665)</f>
        <v>19</v>
      </c>
      <c r="E663" s="389">
        <f>SUM(E664:E665)</f>
        <v>36</v>
      </c>
      <c r="F663" s="220"/>
    </row>
    <row r="664" s="59" customFormat="1" spans="1:6">
      <c r="A664" s="388">
        <v>2082501</v>
      </c>
      <c r="B664" s="388" t="s">
        <v>606</v>
      </c>
      <c r="C664" s="390"/>
      <c r="D664" s="390"/>
      <c r="E664" s="390"/>
      <c r="F664" s="224"/>
    </row>
    <row r="665" s="59" customFormat="1" spans="1:6">
      <c r="A665" s="388">
        <v>2082502</v>
      </c>
      <c r="B665" s="388" t="s">
        <v>607</v>
      </c>
      <c r="C665" s="390">
        <v>10</v>
      </c>
      <c r="D665" s="390">
        <v>19</v>
      </c>
      <c r="E665" s="390">
        <v>36</v>
      </c>
      <c r="F665" s="224"/>
    </row>
    <row r="666" s="340" customFormat="1" spans="1:6">
      <c r="A666" s="388">
        <v>20826</v>
      </c>
      <c r="B666" s="388" t="s">
        <v>608</v>
      </c>
      <c r="C666" s="389">
        <f>SUM(C667:C669)</f>
        <v>5028</v>
      </c>
      <c r="D666" s="389">
        <f>SUM(D667:D669)</f>
        <v>8936</v>
      </c>
      <c r="E666" s="389">
        <f>SUM(E667:E669)</f>
        <v>5700</v>
      </c>
      <c r="F666" s="220"/>
    </row>
    <row r="667" s="59" customFormat="1" spans="1:6">
      <c r="A667" s="388">
        <v>2082601</v>
      </c>
      <c r="B667" s="388" t="s">
        <v>609</v>
      </c>
      <c r="C667" s="390"/>
      <c r="D667" s="390"/>
      <c r="E667" s="390"/>
      <c r="F667" s="224"/>
    </row>
    <row r="668" s="59" customFormat="1" spans="1:6">
      <c r="A668" s="388">
        <v>2082602</v>
      </c>
      <c r="B668" s="388" t="s">
        <v>610</v>
      </c>
      <c r="C668" s="390">
        <v>4835</v>
      </c>
      <c r="D668" s="390">
        <v>8936</v>
      </c>
      <c r="E668" s="390">
        <v>5700</v>
      </c>
      <c r="F668" s="224"/>
    </row>
    <row r="669" s="59" customFormat="1" spans="1:6">
      <c r="A669" s="388">
        <v>2082699</v>
      </c>
      <c r="B669" s="388" t="s">
        <v>611</v>
      </c>
      <c r="C669" s="390">
        <v>193</v>
      </c>
      <c r="D669" s="390"/>
      <c r="E669" s="390"/>
      <c r="F669" s="224"/>
    </row>
    <row r="670" s="340" customFormat="1" spans="1:6">
      <c r="A670" s="388">
        <v>20827</v>
      </c>
      <c r="B670" s="388" t="s">
        <v>612</v>
      </c>
      <c r="C670" s="389">
        <f>SUM(C671:C674)</f>
        <v>0</v>
      </c>
      <c r="D670" s="389">
        <f>SUM(D671:D674)</f>
        <v>346</v>
      </c>
      <c r="E670" s="389">
        <f>SUM(E671:E674)</f>
        <v>0</v>
      </c>
      <c r="F670" s="220"/>
    </row>
    <row r="671" s="59" customFormat="1" spans="1:6">
      <c r="A671" s="388">
        <v>2082701</v>
      </c>
      <c r="B671" s="388" t="s">
        <v>613</v>
      </c>
      <c r="C671" s="390"/>
      <c r="D671" s="390">
        <v>345</v>
      </c>
      <c r="E671" s="390"/>
      <c r="F671" s="224"/>
    </row>
    <row r="672" s="59" customFormat="1" spans="1:6">
      <c r="A672" s="388">
        <v>2082702</v>
      </c>
      <c r="B672" s="388" t="s">
        <v>614</v>
      </c>
      <c r="C672" s="390"/>
      <c r="D672" s="390"/>
      <c r="E672" s="390"/>
      <c r="F672" s="224"/>
    </row>
    <row r="673" s="59" customFormat="1" spans="1:6">
      <c r="A673" s="388">
        <v>2082703</v>
      </c>
      <c r="B673" s="388" t="s">
        <v>615</v>
      </c>
      <c r="C673" s="390"/>
      <c r="D673" s="390"/>
      <c r="E673" s="390"/>
      <c r="F673" s="224"/>
    </row>
    <row r="674" s="59" customFormat="1" spans="1:6">
      <c r="A674" s="388">
        <v>2082799</v>
      </c>
      <c r="B674" s="388" t="s">
        <v>616</v>
      </c>
      <c r="C674" s="390"/>
      <c r="D674" s="390">
        <v>1</v>
      </c>
      <c r="E674" s="390"/>
      <c r="F674" s="224"/>
    </row>
    <row r="675" s="340" customFormat="1" spans="1:6">
      <c r="A675" s="388">
        <v>20828</v>
      </c>
      <c r="B675" s="388" t="s">
        <v>617</v>
      </c>
      <c r="C675" s="389">
        <f>SUM(C676:C682)</f>
        <v>85</v>
      </c>
      <c r="D675" s="389">
        <f>SUM(D676:D682)</f>
        <v>147</v>
      </c>
      <c r="E675" s="389">
        <f>SUM(E676:E682)</f>
        <v>116</v>
      </c>
      <c r="F675" s="220"/>
    </row>
    <row r="676" s="59" customFormat="1" spans="1:6">
      <c r="A676" s="388">
        <v>2082801</v>
      </c>
      <c r="B676" s="388" t="s">
        <v>146</v>
      </c>
      <c r="C676" s="390">
        <v>85</v>
      </c>
      <c r="D676" s="390">
        <v>61</v>
      </c>
      <c r="E676" s="390">
        <v>65</v>
      </c>
      <c r="F676" s="224"/>
    </row>
    <row r="677" s="59" customFormat="1" spans="1:6">
      <c r="A677" s="388">
        <v>2082802</v>
      </c>
      <c r="B677" s="388" t="s">
        <v>147</v>
      </c>
      <c r="C677" s="390"/>
      <c r="D677" s="390"/>
      <c r="E677" s="390"/>
      <c r="F677" s="224"/>
    </row>
    <row r="678" s="59" customFormat="1" spans="1:6">
      <c r="A678" s="388">
        <v>2082803</v>
      </c>
      <c r="B678" s="388" t="s">
        <v>148</v>
      </c>
      <c r="C678" s="390"/>
      <c r="D678" s="390"/>
      <c r="E678" s="390"/>
      <c r="F678" s="224"/>
    </row>
    <row r="679" s="59" customFormat="1" spans="1:6">
      <c r="A679" s="388">
        <v>2082804</v>
      </c>
      <c r="B679" s="388" t="s">
        <v>618</v>
      </c>
      <c r="C679" s="390"/>
      <c r="D679" s="390"/>
      <c r="E679" s="390"/>
      <c r="F679" s="224"/>
    </row>
    <row r="680" s="59" customFormat="1" spans="1:6">
      <c r="A680" s="388">
        <v>2082805</v>
      </c>
      <c r="B680" s="388" t="s">
        <v>619</v>
      </c>
      <c r="C680" s="390"/>
      <c r="D680" s="390"/>
      <c r="E680" s="390"/>
      <c r="F680" s="224"/>
    </row>
    <row r="681" s="59" customFormat="1" spans="1:6">
      <c r="A681" s="388">
        <v>2082850</v>
      </c>
      <c r="B681" s="388" t="s">
        <v>155</v>
      </c>
      <c r="C681" s="390"/>
      <c r="D681" s="390"/>
      <c r="E681" s="390">
        <v>51</v>
      </c>
      <c r="F681" s="224"/>
    </row>
    <row r="682" s="59" customFormat="1" spans="1:6">
      <c r="A682" s="388">
        <v>2082899</v>
      </c>
      <c r="B682" s="388" t="s">
        <v>620</v>
      </c>
      <c r="C682" s="390"/>
      <c r="D682" s="390">
        <v>86</v>
      </c>
      <c r="E682" s="390"/>
      <c r="F682" s="224"/>
    </row>
    <row r="683" s="340" customFormat="1" spans="1:6">
      <c r="A683" s="388">
        <v>20899</v>
      </c>
      <c r="B683" s="388" t="s">
        <v>621</v>
      </c>
      <c r="C683" s="389">
        <f>C684</f>
        <v>10291</v>
      </c>
      <c r="D683" s="389">
        <f>D684</f>
        <v>6755</v>
      </c>
      <c r="E683" s="389">
        <f>E684</f>
        <v>3618</v>
      </c>
      <c r="F683" s="220"/>
    </row>
    <row r="684" s="59" customFormat="1" spans="1:6">
      <c r="A684" s="388">
        <v>2089901</v>
      </c>
      <c r="B684" s="388" t="s">
        <v>622</v>
      </c>
      <c r="C684" s="390">
        <v>10291</v>
      </c>
      <c r="D684" s="390">
        <v>6755</v>
      </c>
      <c r="E684" s="390">
        <v>3618</v>
      </c>
      <c r="F684" s="224"/>
    </row>
    <row r="685" s="59" customFormat="1" spans="1:6">
      <c r="A685" s="385">
        <v>210</v>
      </c>
      <c r="B685" s="385" t="s">
        <v>623</v>
      </c>
      <c r="C685" s="386">
        <f>SUM(C686,C691,C704,C708,C720,C723,C727,C732,C736,C740,C743,C752,C754)</f>
        <v>6927</v>
      </c>
      <c r="D685" s="386">
        <f>SUM(D686,D691,D704,D708,D720,D723,D727,D732,D736,D740,D743,D752,D754)</f>
        <v>14444</v>
      </c>
      <c r="E685" s="386">
        <f>SUM(E686,E691,E704,E708,E720,E723,E727,E732,E736,E740,E743,E752,E754)</f>
        <v>8932</v>
      </c>
      <c r="F685" s="224"/>
    </row>
    <row r="686" s="340" customFormat="1" spans="1:6">
      <c r="A686" s="388">
        <v>21001</v>
      </c>
      <c r="B686" s="388" t="s">
        <v>624</v>
      </c>
      <c r="C686" s="389">
        <f>SUM(C687:C690)</f>
        <v>341</v>
      </c>
      <c r="D686" s="389">
        <f>SUM(D687:D690)</f>
        <v>289</v>
      </c>
      <c r="E686" s="389">
        <f>SUM(E687:E690)</f>
        <v>848</v>
      </c>
      <c r="F686" s="220"/>
    </row>
    <row r="687" s="59" customFormat="1" spans="1:6">
      <c r="A687" s="388">
        <v>2100101</v>
      </c>
      <c r="B687" s="388" t="s">
        <v>146</v>
      </c>
      <c r="C687" s="390">
        <v>238</v>
      </c>
      <c r="D687" s="390">
        <v>173</v>
      </c>
      <c r="E687" s="390">
        <v>203</v>
      </c>
      <c r="F687" s="224"/>
    </row>
    <row r="688" s="59" customFormat="1" spans="1:6">
      <c r="A688" s="388">
        <v>2100102</v>
      </c>
      <c r="B688" s="388" t="s">
        <v>147</v>
      </c>
      <c r="C688" s="390"/>
      <c r="D688" s="390"/>
      <c r="E688" s="390"/>
      <c r="F688" s="224"/>
    </row>
    <row r="689" s="59" customFormat="1" spans="1:6">
      <c r="A689" s="388">
        <v>2100103</v>
      </c>
      <c r="B689" s="388" t="s">
        <v>148</v>
      </c>
      <c r="C689" s="390"/>
      <c r="D689" s="390"/>
      <c r="E689" s="390"/>
      <c r="F689" s="224"/>
    </row>
    <row r="690" s="59" customFormat="1" spans="1:6">
      <c r="A690" s="388">
        <v>2100199</v>
      </c>
      <c r="B690" s="388" t="s">
        <v>625</v>
      </c>
      <c r="C690" s="390">
        <v>103</v>
      </c>
      <c r="D690" s="390">
        <v>116</v>
      </c>
      <c r="E690" s="390">
        <v>645</v>
      </c>
      <c r="F690" s="224"/>
    </row>
    <row r="691" s="340" customFormat="1" spans="1:6">
      <c r="A691" s="388">
        <v>21002</v>
      </c>
      <c r="B691" s="388" t="s">
        <v>626</v>
      </c>
      <c r="C691" s="389">
        <f>SUM(C692:C703)</f>
        <v>0</v>
      </c>
      <c r="D691" s="389">
        <f>SUM(D692:D703)</f>
        <v>1603</v>
      </c>
      <c r="E691" s="389">
        <f>SUM(E692:E703)</f>
        <v>0</v>
      </c>
      <c r="F691" s="220"/>
    </row>
    <row r="692" s="59" customFormat="1" spans="1:6">
      <c r="A692" s="388">
        <v>2100201</v>
      </c>
      <c r="B692" s="388" t="s">
        <v>627</v>
      </c>
      <c r="C692" s="390"/>
      <c r="D692" s="390">
        <v>3</v>
      </c>
      <c r="E692" s="390"/>
      <c r="F692" s="224"/>
    </row>
    <row r="693" s="59" customFormat="1" spans="1:6">
      <c r="A693" s="388">
        <v>2100202</v>
      </c>
      <c r="B693" s="388" t="s">
        <v>628</v>
      </c>
      <c r="C693" s="390"/>
      <c r="D693" s="390"/>
      <c r="E693" s="390"/>
      <c r="F693" s="224"/>
    </row>
    <row r="694" s="59" customFormat="1" spans="1:6">
      <c r="A694" s="388">
        <v>2100203</v>
      </c>
      <c r="B694" s="388" t="s">
        <v>629</v>
      </c>
      <c r="C694" s="390"/>
      <c r="D694" s="390"/>
      <c r="E694" s="390"/>
      <c r="F694" s="224"/>
    </row>
    <row r="695" s="59" customFormat="1" spans="1:6">
      <c r="A695" s="388">
        <v>2100204</v>
      </c>
      <c r="B695" s="388" t="s">
        <v>630</v>
      </c>
      <c r="C695" s="390"/>
      <c r="D695" s="390"/>
      <c r="E695" s="390"/>
      <c r="F695" s="224"/>
    </row>
    <row r="696" s="59" customFormat="1" spans="1:6">
      <c r="A696" s="388">
        <v>2100205</v>
      </c>
      <c r="B696" s="388" t="s">
        <v>631</v>
      </c>
      <c r="C696" s="390"/>
      <c r="D696" s="390"/>
      <c r="E696" s="390"/>
      <c r="F696" s="224"/>
    </row>
    <row r="697" s="59" customFormat="1" spans="1:6">
      <c r="A697" s="388">
        <v>2100206</v>
      </c>
      <c r="B697" s="388" t="s">
        <v>632</v>
      </c>
      <c r="C697" s="390"/>
      <c r="D697" s="390">
        <v>500</v>
      </c>
      <c r="E697" s="390"/>
      <c r="F697" s="224"/>
    </row>
    <row r="698" s="59" customFormat="1" spans="1:6">
      <c r="A698" s="388">
        <v>2100207</v>
      </c>
      <c r="B698" s="388" t="s">
        <v>633</v>
      </c>
      <c r="C698" s="390"/>
      <c r="D698" s="390"/>
      <c r="E698" s="390"/>
      <c r="F698" s="224"/>
    </row>
    <row r="699" s="59" customFormat="1" spans="1:6">
      <c r="A699" s="388">
        <v>2100208</v>
      </c>
      <c r="B699" s="388" t="s">
        <v>634</v>
      </c>
      <c r="C699" s="390"/>
      <c r="D699" s="390"/>
      <c r="E699" s="390"/>
      <c r="F699" s="224"/>
    </row>
    <row r="700" s="59" customFormat="1" spans="1:6">
      <c r="A700" s="388">
        <v>2100209</v>
      </c>
      <c r="B700" s="388" t="s">
        <v>635</v>
      </c>
      <c r="C700" s="390"/>
      <c r="D700" s="390"/>
      <c r="E700" s="390"/>
      <c r="F700" s="224"/>
    </row>
    <row r="701" s="59" customFormat="1" spans="1:6">
      <c r="A701" s="388">
        <v>2100210</v>
      </c>
      <c r="B701" s="388" t="s">
        <v>636</v>
      </c>
      <c r="C701" s="390"/>
      <c r="D701" s="390"/>
      <c r="E701" s="390"/>
      <c r="F701" s="224"/>
    </row>
    <row r="702" s="59" customFormat="1" spans="1:6">
      <c r="A702" s="388">
        <v>2100211</v>
      </c>
      <c r="B702" s="388" t="s">
        <v>637</v>
      </c>
      <c r="C702" s="390"/>
      <c r="D702" s="390"/>
      <c r="E702" s="390"/>
      <c r="F702" s="224"/>
    </row>
    <row r="703" s="59" customFormat="1" spans="1:6">
      <c r="A703" s="388">
        <v>2100299</v>
      </c>
      <c r="B703" s="388" t="s">
        <v>638</v>
      </c>
      <c r="C703" s="390"/>
      <c r="D703" s="390">
        <v>1100</v>
      </c>
      <c r="E703" s="390"/>
      <c r="F703" s="224"/>
    </row>
    <row r="704" s="340" customFormat="1" spans="1:6">
      <c r="A704" s="388">
        <v>21003</v>
      </c>
      <c r="B704" s="388" t="s">
        <v>639</v>
      </c>
      <c r="C704" s="389">
        <f>SUM(C705:C707)</f>
        <v>667</v>
      </c>
      <c r="D704" s="389">
        <f>SUM(D705:D707)</f>
        <v>3501</v>
      </c>
      <c r="E704" s="389">
        <f>SUM(E705:E707)</f>
        <v>379</v>
      </c>
      <c r="F704" s="220"/>
    </row>
    <row r="705" s="59" customFormat="1" spans="1:6">
      <c r="A705" s="388">
        <v>2100301</v>
      </c>
      <c r="B705" s="388" t="s">
        <v>640</v>
      </c>
      <c r="C705" s="390"/>
      <c r="D705" s="390"/>
      <c r="E705" s="390"/>
      <c r="F705" s="224"/>
    </row>
    <row r="706" s="59" customFormat="1" spans="1:6">
      <c r="A706" s="388">
        <v>2100302</v>
      </c>
      <c r="B706" s="388" t="s">
        <v>641</v>
      </c>
      <c r="C706" s="390">
        <v>667</v>
      </c>
      <c r="D706" s="390">
        <v>2970</v>
      </c>
      <c r="E706" s="390"/>
      <c r="F706" s="224"/>
    </row>
    <row r="707" s="59" customFormat="1" spans="1:6">
      <c r="A707" s="388">
        <v>2100399</v>
      </c>
      <c r="B707" s="388" t="s">
        <v>642</v>
      </c>
      <c r="C707" s="390"/>
      <c r="D707" s="390">
        <v>531</v>
      </c>
      <c r="E707" s="390">
        <v>379</v>
      </c>
      <c r="F707" s="224"/>
    </row>
    <row r="708" s="340" customFormat="1" spans="1:6">
      <c r="A708" s="388">
        <v>21004</v>
      </c>
      <c r="B708" s="388" t="s">
        <v>643</v>
      </c>
      <c r="C708" s="389">
        <f>SUM(C709:C719)</f>
        <v>561</v>
      </c>
      <c r="D708" s="389">
        <f>SUM(D709:D719)</f>
        <v>2197</v>
      </c>
      <c r="E708" s="389">
        <f>SUM(E709:E719)</f>
        <v>2985</v>
      </c>
      <c r="F708" s="220"/>
    </row>
    <row r="709" s="59" customFormat="1" spans="1:6">
      <c r="A709" s="388">
        <v>2100401</v>
      </c>
      <c r="B709" s="388" t="s">
        <v>644</v>
      </c>
      <c r="C709" s="390">
        <v>380</v>
      </c>
      <c r="D709" s="390">
        <v>336</v>
      </c>
      <c r="E709" s="390">
        <v>289</v>
      </c>
      <c r="F709" s="224"/>
    </row>
    <row r="710" s="59" customFormat="1" spans="1:6">
      <c r="A710" s="388">
        <v>2100402</v>
      </c>
      <c r="B710" s="388" t="s">
        <v>645</v>
      </c>
      <c r="C710" s="390">
        <v>131</v>
      </c>
      <c r="D710" s="390">
        <v>97</v>
      </c>
      <c r="E710" s="390">
        <v>64</v>
      </c>
      <c r="F710" s="224"/>
    </row>
    <row r="711" s="59" customFormat="1" spans="1:6">
      <c r="A711" s="388">
        <v>2100403</v>
      </c>
      <c r="B711" s="388" t="s">
        <v>646</v>
      </c>
      <c r="C711" s="390"/>
      <c r="D711" s="390"/>
      <c r="E711" s="390"/>
      <c r="F711" s="224"/>
    </row>
    <row r="712" s="59" customFormat="1" spans="1:6">
      <c r="A712" s="388">
        <v>2100404</v>
      </c>
      <c r="B712" s="388" t="s">
        <v>647</v>
      </c>
      <c r="C712" s="390"/>
      <c r="D712" s="390"/>
      <c r="E712" s="390"/>
      <c r="F712" s="224"/>
    </row>
    <row r="713" s="59" customFormat="1" spans="1:6">
      <c r="A713" s="388">
        <v>2100405</v>
      </c>
      <c r="B713" s="388" t="s">
        <v>648</v>
      </c>
      <c r="C713" s="390"/>
      <c r="D713" s="390"/>
      <c r="E713" s="390"/>
      <c r="F713" s="224"/>
    </row>
    <row r="714" s="59" customFormat="1" spans="1:6">
      <c r="A714" s="388">
        <v>2100406</v>
      </c>
      <c r="B714" s="388" t="s">
        <v>649</v>
      </c>
      <c r="C714" s="390"/>
      <c r="D714" s="390"/>
      <c r="E714" s="390"/>
      <c r="F714" s="224"/>
    </row>
    <row r="715" s="59" customFormat="1" spans="1:6">
      <c r="A715" s="388">
        <v>2100407</v>
      </c>
      <c r="B715" s="388" t="s">
        <v>650</v>
      </c>
      <c r="C715" s="390"/>
      <c r="D715" s="390"/>
      <c r="E715" s="390"/>
      <c r="F715" s="224"/>
    </row>
    <row r="716" s="59" customFormat="1" spans="1:6">
      <c r="A716" s="388">
        <v>2100408</v>
      </c>
      <c r="B716" s="388" t="s">
        <v>651</v>
      </c>
      <c r="C716" s="390"/>
      <c r="D716" s="390">
        <v>1362</v>
      </c>
      <c r="E716" s="390">
        <v>1409</v>
      </c>
      <c r="F716" s="224"/>
    </row>
    <row r="717" s="59" customFormat="1" spans="1:6">
      <c r="A717" s="388">
        <v>2100409</v>
      </c>
      <c r="B717" s="388" t="s">
        <v>652</v>
      </c>
      <c r="C717" s="390"/>
      <c r="D717" s="390">
        <v>240</v>
      </c>
      <c r="E717" s="390">
        <v>1193</v>
      </c>
      <c r="F717" s="224"/>
    </row>
    <row r="718" s="59" customFormat="1" spans="1:6">
      <c r="A718" s="388">
        <v>2100410</v>
      </c>
      <c r="B718" s="388" t="s">
        <v>653</v>
      </c>
      <c r="C718" s="390"/>
      <c r="D718" s="390"/>
      <c r="E718" s="390"/>
      <c r="F718" s="224"/>
    </row>
    <row r="719" s="59" customFormat="1" spans="1:6">
      <c r="A719" s="388">
        <v>2100499</v>
      </c>
      <c r="B719" s="388" t="s">
        <v>654</v>
      </c>
      <c r="C719" s="390">
        <v>50</v>
      </c>
      <c r="D719" s="390">
        <v>162</v>
      </c>
      <c r="E719" s="390">
        <v>30</v>
      </c>
      <c r="F719" s="224"/>
    </row>
    <row r="720" s="340" customFormat="1" spans="1:6">
      <c r="A720" s="388">
        <v>21006</v>
      </c>
      <c r="B720" s="388" t="s">
        <v>655</v>
      </c>
      <c r="C720" s="389">
        <f>SUM(C721:C722)</f>
        <v>0</v>
      </c>
      <c r="D720" s="389">
        <f>SUM(D721:D722)</f>
        <v>4</v>
      </c>
      <c r="E720" s="389">
        <f>SUM(E721:E722)</f>
        <v>0</v>
      </c>
      <c r="F720" s="220"/>
    </row>
    <row r="721" s="59" customFormat="1" spans="1:6">
      <c r="A721" s="388">
        <v>2100601</v>
      </c>
      <c r="B721" s="388" t="s">
        <v>656</v>
      </c>
      <c r="C721" s="390"/>
      <c r="D721" s="390"/>
      <c r="E721" s="390"/>
      <c r="F721" s="224"/>
    </row>
    <row r="722" s="59" customFormat="1" spans="1:6">
      <c r="A722" s="388">
        <v>2100699</v>
      </c>
      <c r="B722" s="388" t="s">
        <v>657</v>
      </c>
      <c r="C722" s="390"/>
      <c r="D722" s="390">
        <v>4</v>
      </c>
      <c r="E722" s="390"/>
      <c r="F722" s="224"/>
    </row>
    <row r="723" s="340" customFormat="1" spans="1:6">
      <c r="A723" s="388">
        <v>21007</v>
      </c>
      <c r="B723" s="388" t="s">
        <v>658</v>
      </c>
      <c r="C723" s="389">
        <f>SUM(C724:C726)</f>
        <v>335</v>
      </c>
      <c r="D723" s="389">
        <f>SUM(D724:D726)</f>
        <v>1198</v>
      </c>
      <c r="E723" s="389">
        <f>SUM(E724:E726)</f>
        <v>800</v>
      </c>
      <c r="F723" s="220"/>
    </row>
    <row r="724" s="59" customFormat="1" spans="1:6">
      <c r="A724" s="388">
        <v>2100716</v>
      </c>
      <c r="B724" s="388" t="s">
        <v>659</v>
      </c>
      <c r="C724" s="390">
        <v>335</v>
      </c>
      <c r="D724" s="390">
        <v>266</v>
      </c>
      <c r="E724" s="390">
        <v>220</v>
      </c>
      <c r="F724" s="224"/>
    </row>
    <row r="725" s="59" customFormat="1" spans="1:6">
      <c r="A725" s="388">
        <v>2100717</v>
      </c>
      <c r="B725" s="388" t="s">
        <v>660</v>
      </c>
      <c r="C725" s="390"/>
      <c r="D725" s="390"/>
      <c r="E725" s="390"/>
      <c r="F725" s="224"/>
    </row>
    <row r="726" s="59" customFormat="1" spans="1:6">
      <c r="A726" s="388">
        <v>2100799</v>
      </c>
      <c r="B726" s="388" t="s">
        <v>661</v>
      </c>
      <c r="C726" s="390"/>
      <c r="D726" s="390">
        <v>932</v>
      </c>
      <c r="E726" s="390">
        <v>580</v>
      </c>
      <c r="F726" s="224"/>
    </row>
    <row r="727" s="340" customFormat="1" spans="1:6">
      <c r="A727" s="388">
        <v>21011</v>
      </c>
      <c r="B727" s="388" t="s">
        <v>662</v>
      </c>
      <c r="C727" s="389">
        <f>SUM(C728:C731)</f>
        <v>2837</v>
      </c>
      <c r="D727" s="389">
        <f>SUM(D728:D731)</f>
        <v>2843</v>
      </c>
      <c r="E727" s="389">
        <f>SUM(E728:E731)</f>
        <v>2655</v>
      </c>
      <c r="F727" s="220"/>
    </row>
    <row r="728" s="59" customFormat="1" spans="1:6">
      <c r="A728" s="388">
        <v>2101101</v>
      </c>
      <c r="B728" s="388" t="s">
        <v>663</v>
      </c>
      <c r="C728" s="390">
        <v>859</v>
      </c>
      <c r="D728" s="390">
        <v>863</v>
      </c>
      <c r="E728" s="390">
        <v>545</v>
      </c>
      <c r="F728" s="224"/>
    </row>
    <row r="729" s="59" customFormat="1" spans="1:6">
      <c r="A729" s="388">
        <v>2101102</v>
      </c>
      <c r="B729" s="388" t="s">
        <v>664</v>
      </c>
      <c r="C729" s="390">
        <v>1978</v>
      </c>
      <c r="D729" s="390">
        <v>1980</v>
      </c>
      <c r="E729" s="390">
        <v>1945</v>
      </c>
      <c r="F729" s="224"/>
    </row>
    <row r="730" s="59" customFormat="1" spans="1:6">
      <c r="A730" s="388">
        <v>2101103</v>
      </c>
      <c r="B730" s="388" t="s">
        <v>665</v>
      </c>
      <c r="C730" s="390"/>
      <c r="D730" s="390"/>
      <c r="E730" s="390">
        <v>165</v>
      </c>
      <c r="F730" s="224"/>
    </row>
    <row r="731" s="59" customFormat="1" spans="1:6">
      <c r="A731" s="388">
        <v>2101199</v>
      </c>
      <c r="B731" s="388" t="s">
        <v>666</v>
      </c>
      <c r="C731" s="390"/>
      <c r="D731" s="390"/>
      <c r="E731" s="390"/>
      <c r="F731" s="224"/>
    </row>
    <row r="732" s="340" customFormat="1" spans="1:6">
      <c r="A732" s="392">
        <v>21012</v>
      </c>
      <c r="B732" s="388" t="s">
        <v>667</v>
      </c>
      <c r="C732" s="389">
        <f>SUM(C733:C735)</f>
        <v>1487</v>
      </c>
      <c r="D732" s="389">
        <f>SUM(D733:D735)</f>
        <v>946</v>
      </c>
      <c r="E732" s="389">
        <f>SUM(E733:E735)</f>
        <v>0</v>
      </c>
      <c r="F732" s="220"/>
    </row>
    <row r="733" s="59" customFormat="1" spans="1:6">
      <c r="A733" s="388">
        <v>2101201</v>
      </c>
      <c r="B733" s="388" t="s">
        <v>668</v>
      </c>
      <c r="C733" s="390"/>
      <c r="D733" s="390"/>
      <c r="E733" s="390"/>
      <c r="F733" s="224"/>
    </row>
    <row r="734" s="59" customFormat="1" spans="1:6">
      <c r="A734" s="388">
        <v>2101202</v>
      </c>
      <c r="B734" s="388" t="s">
        <v>669</v>
      </c>
      <c r="C734" s="390">
        <v>1487</v>
      </c>
      <c r="D734" s="390">
        <v>946</v>
      </c>
      <c r="E734" s="390"/>
      <c r="F734" s="224"/>
    </row>
    <row r="735" s="59" customFormat="1" spans="1:6">
      <c r="A735" s="388">
        <v>2101299</v>
      </c>
      <c r="B735" s="388" t="s">
        <v>670</v>
      </c>
      <c r="C735" s="390"/>
      <c r="D735" s="390"/>
      <c r="E735" s="390"/>
      <c r="F735" s="224"/>
    </row>
    <row r="736" s="340" customFormat="1" spans="1:6">
      <c r="A736" s="388">
        <v>21013</v>
      </c>
      <c r="B736" s="388" t="s">
        <v>671</v>
      </c>
      <c r="C736" s="389">
        <f>SUM(C737:C739)</f>
        <v>0</v>
      </c>
      <c r="D736" s="389">
        <f>SUM(D737:D739)</f>
        <v>1320</v>
      </c>
      <c r="E736" s="389">
        <f>SUM(E737:E739)</f>
        <v>910</v>
      </c>
      <c r="F736" s="220"/>
    </row>
    <row r="737" s="59" customFormat="1" spans="1:6">
      <c r="A737" s="388">
        <v>2101301</v>
      </c>
      <c r="B737" s="388" t="s">
        <v>672</v>
      </c>
      <c r="C737" s="390"/>
      <c r="D737" s="390">
        <v>1320</v>
      </c>
      <c r="E737" s="390">
        <v>910</v>
      </c>
      <c r="F737" s="224"/>
    </row>
    <row r="738" s="59" customFormat="1" spans="1:6">
      <c r="A738" s="388">
        <v>2101302</v>
      </c>
      <c r="B738" s="388" t="s">
        <v>673</v>
      </c>
      <c r="C738" s="390"/>
      <c r="D738" s="390"/>
      <c r="E738" s="390"/>
      <c r="F738" s="224"/>
    </row>
    <row r="739" s="59" customFormat="1" spans="1:6">
      <c r="A739" s="388">
        <v>2101399</v>
      </c>
      <c r="B739" s="388" t="s">
        <v>674</v>
      </c>
      <c r="C739" s="390"/>
      <c r="D739" s="390"/>
      <c r="E739" s="390"/>
      <c r="F739" s="224"/>
    </row>
    <row r="740" s="340" customFormat="1" spans="1:6">
      <c r="A740" s="388">
        <v>21014</v>
      </c>
      <c r="B740" s="388" t="s">
        <v>675</v>
      </c>
      <c r="C740" s="389">
        <f>SUM(C741:C742)</f>
        <v>143</v>
      </c>
      <c r="D740" s="389">
        <f>SUM(D741:D742)</f>
        <v>74</v>
      </c>
      <c r="E740" s="389">
        <f>SUM(E741:E742)</f>
        <v>63</v>
      </c>
      <c r="F740" s="220"/>
    </row>
    <row r="741" s="59" customFormat="1" spans="1:6">
      <c r="A741" s="388">
        <v>2101401</v>
      </c>
      <c r="B741" s="388" t="s">
        <v>676</v>
      </c>
      <c r="C741" s="390">
        <v>73</v>
      </c>
      <c r="D741" s="390">
        <v>74</v>
      </c>
      <c r="E741" s="390">
        <v>63</v>
      </c>
      <c r="F741" s="224"/>
    </row>
    <row r="742" s="59" customFormat="1" spans="1:6">
      <c r="A742" s="388">
        <v>2101499</v>
      </c>
      <c r="B742" s="388" t="s">
        <v>677</v>
      </c>
      <c r="C742" s="390">
        <v>70</v>
      </c>
      <c r="D742" s="390"/>
      <c r="E742" s="390"/>
      <c r="F742" s="224"/>
    </row>
    <row r="743" s="340" customFormat="1" spans="1:6">
      <c r="A743" s="388">
        <v>21015</v>
      </c>
      <c r="B743" s="388" t="s">
        <v>678</v>
      </c>
      <c r="C743" s="389">
        <f>SUM(C744:C751)</f>
        <v>0</v>
      </c>
      <c r="D743" s="389">
        <f>SUM(D744:D751)</f>
        <v>38</v>
      </c>
      <c r="E743" s="389">
        <f>SUM(E744:E751)</f>
        <v>12</v>
      </c>
      <c r="F743" s="220"/>
    </row>
    <row r="744" s="59" customFormat="1" spans="1:6">
      <c r="A744" s="388">
        <v>2101501</v>
      </c>
      <c r="B744" s="388" t="s">
        <v>146</v>
      </c>
      <c r="C744" s="390"/>
      <c r="D744" s="390"/>
      <c r="E744" s="390"/>
      <c r="F744" s="224"/>
    </row>
    <row r="745" s="59" customFormat="1" spans="1:6">
      <c r="A745" s="388">
        <v>2101502</v>
      </c>
      <c r="B745" s="388" t="s">
        <v>147</v>
      </c>
      <c r="C745" s="390"/>
      <c r="D745" s="390"/>
      <c r="E745" s="390"/>
      <c r="F745" s="224"/>
    </row>
    <row r="746" s="59" customFormat="1" spans="1:6">
      <c r="A746" s="388">
        <v>2101503</v>
      </c>
      <c r="B746" s="388" t="s">
        <v>148</v>
      </c>
      <c r="C746" s="390"/>
      <c r="D746" s="390"/>
      <c r="E746" s="390"/>
      <c r="F746" s="224"/>
    </row>
    <row r="747" s="59" customFormat="1" spans="1:6">
      <c r="A747" s="388">
        <v>2101504</v>
      </c>
      <c r="B747" s="388" t="s">
        <v>188</v>
      </c>
      <c r="C747" s="390"/>
      <c r="D747" s="390"/>
      <c r="E747" s="390"/>
      <c r="F747" s="224"/>
    </row>
    <row r="748" s="59" customFormat="1" spans="1:6">
      <c r="A748" s="388">
        <v>2101505</v>
      </c>
      <c r="B748" s="388" t="s">
        <v>679</v>
      </c>
      <c r="C748" s="390"/>
      <c r="D748" s="390"/>
      <c r="E748" s="390"/>
      <c r="F748" s="224"/>
    </row>
    <row r="749" s="59" customFormat="1" spans="1:6">
      <c r="A749" s="388">
        <v>2101506</v>
      </c>
      <c r="B749" s="388" t="s">
        <v>680</v>
      </c>
      <c r="C749" s="390"/>
      <c r="D749" s="390"/>
      <c r="E749" s="390"/>
      <c r="F749" s="224"/>
    </row>
    <row r="750" s="59" customFormat="1" spans="1:6">
      <c r="A750" s="388">
        <v>2101550</v>
      </c>
      <c r="B750" s="388" t="s">
        <v>155</v>
      </c>
      <c r="C750" s="390"/>
      <c r="D750" s="390"/>
      <c r="E750" s="390"/>
      <c r="F750" s="224"/>
    </row>
    <row r="751" s="59" customFormat="1" spans="1:6">
      <c r="A751" s="388">
        <v>2101599</v>
      </c>
      <c r="B751" s="388" t="s">
        <v>681</v>
      </c>
      <c r="C751" s="390"/>
      <c r="D751" s="390">
        <v>38</v>
      </c>
      <c r="E751" s="390">
        <v>12</v>
      </c>
      <c r="F751" s="224"/>
    </row>
    <row r="752" s="340" customFormat="1" spans="1:6">
      <c r="A752" s="388">
        <v>21016</v>
      </c>
      <c r="B752" s="388" t="s">
        <v>682</v>
      </c>
      <c r="C752" s="389">
        <f>C753</f>
        <v>0</v>
      </c>
      <c r="D752" s="389">
        <f>D753</f>
        <v>0</v>
      </c>
      <c r="E752" s="389">
        <f>E753</f>
        <v>0</v>
      </c>
      <c r="F752" s="220"/>
    </row>
    <row r="753" s="59" customFormat="1" spans="1:6">
      <c r="A753" s="388">
        <v>2101601</v>
      </c>
      <c r="B753" s="388" t="s">
        <v>683</v>
      </c>
      <c r="C753" s="390"/>
      <c r="D753" s="390"/>
      <c r="E753" s="390"/>
      <c r="F753" s="224"/>
    </row>
    <row r="754" s="340" customFormat="1" spans="1:6">
      <c r="A754" s="388">
        <v>21099</v>
      </c>
      <c r="B754" s="388" t="s">
        <v>684</v>
      </c>
      <c r="C754" s="389">
        <f>C755</f>
        <v>556</v>
      </c>
      <c r="D754" s="389">
        <f>D755</f>
        <v>431</v>
      </c>
      <c r="E754" s="389">
        <f>E755</f>
        <v>280</v>
      </c>
      <c r="F754" s="220"/>
    </row>
    <row r="755" s="59" customFormat="1" spans="1:6">
      <c r="A755" s="388">
        <v>2109901</v>
      </c>
      <c r="B755" s="388" t="s">
        <v>685</v>
      </c>
      <c r="C755" s="390">
        <v>556</v>
      </c>
      <c r="D755" s="390">
        <v>431</v>
      </c>
      <c r="E755" s="390">
        <v>280</v>
      </c>
      <c r="F755" s="224"/>
    </row>
    <row r="756" s="59" customFormat="1" spans="1:6">
      <c r="A756" s="385">
        <v>211</v>
      </c>
      <c r="B756" s="385" t="s">
        <v>78</v>
      </c>
      <c r="C756" s="386">
        <f>SUM(C757,C766,C770,C778,C784,C791,C797,C800,C803,C805,C807,C813,C815,C817,C832)</f>
        <v>1752</v>
      </c>
      <c r="D756" s="386">
        <f>SUM(D757,D766,D770,D778,D784,D791,D797,D800,D803,D805,D807,D813,D815,D817,D832)</f>
        <v>3373</v>
      </c>
      <c r="E756" s="386">
        <f>SUM(E757,E766,E770,E778,E784,E791,E797,E800,E803,E805,E807,E813,E815,E817,E832)</f>
        <v>2210</v>
      </c>
      <c r="F756" s="224"/>
    </row>
    <row r="757" s="340" customFormat="1" spans="1:6">
      <c r="A757" s="388">
        <v>21101</v>
      </c>
      <c r="B757" s="388" t="s">
        <v>686</v>
      </c>
      <c r="C757" s="389">
        <f>SUM(C758:C765)</f>
        <v>252</v>
      </c>
      <c r="D757" s="389">
        <f>SUM(D758:D765)</f>
        <v>445</v>
      </c>
      <c r="E757" s="389">
        <f>SUM(E758:E765)</f>
        <v>963</v>
      </c>
      <c r="F757" s="220"/>
    </row>
    <row r="758" s="59" customFormat="1" spans="1:6">
      <c r="A758" s="388">
        <v>2110101</v>
      </c>
      <c r="B758" s="388" t="s">
        <v>146</v>
      </c>
      <c r="C758" s="390">
        <v>132</v>
      </c>
      <c r="D758" s="390">
        <v>232</v>
      </c>
      <c r="E758" s="390">
        <v>150</v>
      </c>
      <c r="F758" s="224"/>
    </row>
    <row r="759" s="59" customFormat="1" spans="1:6">
      <c r="A759" s="388">
        <v>2110102</v>
      </c>
      <c r="B759" s="388" t="s">
        <v>147</v>
      </c>
      <c r="C759" s="390"/>
      <c r="D759" s="390"/>
      <c r="E759" s="390"/>
      <c r="F759" s="224"/>
    </row>
    <row r="760" s="59" customFormat="1" spans="1:6">
      <c r="A760" s="388">
        <v>2110103</v>
      </c>
      <c r="B760" s="388" t="s">
        <v>148</v>
      </c>
      <c r="C760" s="390"/>
      <c r="D760" s="390"/>
      <c r="E760" s="390"/>
      <c r="F760" s="224"/>
    </row>
    <row r="761" s="59" customFormat="1" spans="1:6">
      <c r="A761" s="388">
        <v>2110104</v>
      </c>
      <c r="B761" s="388" t="s">
        <v>687</v>
      </c>
      <c r="C761" s="390"/>
      <c r="D761" s="390"/>
      <c r="E761" s="390"/>
      <c r="F761" s="224"/>
    </row>
    <row r="762" s="59" customFormat="1" spans="1:6">
      <c r="A762" s="388">
        <v>2110105</v>
      </c>
      <c r="B762" s="388" t="s">
        <v>688</v>
      </c>
      <c r="C762" s="390"/>
      <c r="D762" s="390"/>
      <c r="E762" s="390"/>
      <c r="F762" s="224"/>
    </row>
    <row r="763" s="59" customFormat="1" spans="1:6">
      <c r="A763" s="388">
        <v>2110106</v>
      </c>
      <c r="B763" s="388" t="s">
        <v>689</v>
      </c>
      <c r="C763" s="390"/>
      <c r="D763" s="390"/>
      <c r="E763" s="390"/>
      <c r="F763" s="224"/>
    </row>
    <row r="764" s="59" customFormat="1" spans="1:6">
      <c r="A764" s="388">
        <v>2110107</v>
      </c>
      <c r="B764" s="388" t="s">
        <v>690</v>
      </c>
      <c r="C764" s="390"/>
      <c r="D764" s="390"/>
      <c r="E764" s="390"/>
      <c r="F764" s="224"/>
    </row>
    <row r="765" s="59" customFormat="1" spans="1:6">
      <c r="A765" s="388">
        <v>2110199</v>
      </c>
      <c r="B765" s="388" t="s">
        <v>691</v>
      </c>
      <c r="C765" s="390">
        <v>120</v>
      </c>
      <c r="D765" s="390">
        <v>213</v>
      </c>
      <c r="E765" s="390">
        <v>813</v>
      </c>
      <c r="F765" s="224"/>
    </row>
    <row r="766" s="340" customFormat="1" spans="1:6">
      <c r="A766" s="388">
        <v>21102</v>
      </c>
      <c r="B766" s="388" t="s">
        <v>692</v>
      </c>
      <c r="C766" s="389">
        <f>SUM(C767:C769)</f>
        <v>0</v>
      </c>
      <c r="D766" s="389">
        <f>SUM(D767:D769)</f>
        <v>0</v>
      </c>
      <c r="E766" s="389">
        <f>SUM(E767:E769)</f>
        <v>0</v>
      </c>
      <c r="F766" s="220"/>
    </row>
    <row r="767" s="59" customFormat="1" spans="1:6">
      <c r="A767" s="388">
        <v>2110203</v>
      </c>
      <c r="B767" s="388" t="s">
        <v>693</v>
      </c>
      <c r="C767" s="390"/>
      <c r="D767" s="390"/>
      <c r="E767" s="390"/>
      <c r="F767" s="224"/>
    </row>
    <row r="768" s="59" customFormat="1" spans="1:6">
      <c r="A768" s="388">
        <v>2110204</v>
      </c>
      <c r="B768" s="388" t="s">
        <v>694</v>
      </c>
      <c r="C768" s="390"/>
      <c r="D768" s="390"/>
      <c r="E768" s="390"/>
      <c r="F768" s="224"/>
    </row>
    <row r="769" s="59" customFormat="1" spans="1:6">
      <c r="A769" s="388">
        <v>2110299</v>
      </c>
      <c r="B769" s="388" t="s">
        <v>695</v>
      </c>
      <c r="C769" s="390"/>
      <c r="D769" s="390"/>
      <c r="E769" s="390"/>
      <c r="F769" s="224"/>
    </row>
    <row r="770" s="340" customFormat="1" spans="1:6">
      <c r="A770" s="388">
        <v>21103</v>
      </c>
      <c r="B770" s="388" t="s">
        <v>696</v>
      </c>
      <c r="C770" s="389">
        <f>SUM(C771:C777)</f>
        <v>1500</v>
      </c>
      <c r="D770" s="389">
        <f>SUM(D771:D777)</f>
        <v>1147</v>
      </c>
      <c r="E770" s="389">
        <f>SUM(E771:E777)</f>
        <v>700</v>
      </c>
      <c r="F770" s="220"/>
    </row>
    <row r="771" s="59" customFormat="1" spans="1:6">
      <c r="A771" s="388">
        <v>2110301</v>
      </c>
      <c r="B771" s="388" t="s">
        <v>697</v>
      </c>
      <c r="C771" s="390"/>
      <c r="D771" s="390">
        <v>64</v>
      </c>
      <c r="E771" s="390"/>
      <c r="F771" s="224"/>
    </row>
    <row r="772" s="59" customFormat="1" spans="1:6">
      <c r="A772" s="388">
        <v>2110302</v>
      </c>
      <c r="B772" s="388" t="s">
        <v>698</v>
      </c>
      <c r="C772" s="390"/>
      <c r="D772" s="390">
        <v>320</v>
      </c>
      <c r="E772" s="390">
        <v>700</v>
      </c>
      <c r="F772" s="224"/>
    </row>
    <row r="773" s="59" customFormat="1" spans="1:6">
      <c r="A773" s="388">
        <v>2110303</v>
      </c>
      <c r="B773" s="388" t="s">
        <v>699</v>
      </c>
      <c r="C773" s="390"/>
      <c r="D773" s="390"/>
      <c r="E773" s="390"/>
      <c r="F773" s="224"/>
    </row>
    <row r="774" s="59" customFormat="1" spans="1:6">
      <c r="A774" s="388">
        <v>2110304</v>
      </c>
      <c r="B774" s="388" t="s">
        <v>700</v>
      </c>
      <c r="C774" s="390"/>
      <c r="D774" s="390"/>
      <c r="E774" s="390"/>
      <c r="F774" s="224"/>
    </row>
    <row r="775" s="59" customFormat="1" spans="1:6">
      <c r="A775" s="388">
        <v>2110305</v>
      </c>
      <c r="B775" s="388" t="s">
        <v>701</v>
      </c>
      <c r="C775" s="390"/>
      <c r="D775" s="390"/>
      <c r="E775" s="390"/>
      <c r="F775" s="224"/>
    </row>
    <row r="776" s="59" customFormat="1" spans="1:6">
      <c r="A776" s="388">
        <v>2110306</v>
      </c>
      <c r="B776" s="388" t="s">
        <v>702</v>
      </c>
      <c r="C776" s="390"/>
      <c r="D776" s="390"/>
      <c r="E776" s="390"/>
      <c r="F776" s="224"/>
    </row>
    <row r="777" s="59" customFormat="1" spans="1:6">
      <c r="A777" s="388">
        <v>2110399</v>
      </c>
      <c r="B777" s="388" t="s">
        <v>703</v>
      </c>
      <c r="C777" s="390">
        <v>1500</v>
      </c>
      <c r="D777" s="390">
        <v>763</v>
      </c>
      <c r="E777" s="390"/>
      <c r="F777" s="224"/>
    </row>
    <row r="778" s="340" customFormat="1" spans="1:6">
      <c r="A778" s="388">
        <v>21104</v>
      </c>
      <c r="B778" s="388" t="s">
        <v>704</v>
      </c>
      <c r="C778" s="389">
        <f>SUM(C779:C783)</f>
        <v>0</v>
      </c>
      <c r="D778" s="389">
        <f>SUM(D779:D783)</f>
        <v>1568</v>
      </c>
      <c r="E778" s="389">
        <f>SUM(E779:E783)</f>
        <v>0</v>
      </c>
      <c r="F778" s="220"/>
    </row>
    <row r="779" s="59" customFormat="1" spans="1:6">
      <c r="A779" s="388">
        <v>2110401</v>
      </c>
      <c r="B779" s="388" t="s">
        <v>705</v>
      </c>
      <c r="C779" s="390"/>
      <c r="D779" s="390">
        <v>1150</v>
      </c>
      <c r="E779" s="390"/>
      <c r="F779" s="224"/>
    </row>
    <row r="780" s="59" customFormat="1" spans="1:6">
      <c r="A780" s="388">
        <v>2110402</v>
      </c>
      <c r="B780" s="388" t="s">
        <v>706</v>
      </c>
      <c r="C780" s="390"/>
      <c r="D780" s="390">
        <v>418</v>
      </c>
      <c r="E780" s="390"/>
      <c r="F780" s="224"/>
    </row>
    <row r="781" s="59" customFormat="1" spans="1:6">
      <c r="A781" s="388">
        <v>2110403</v>
      </c>
      <c r="B781" s="388" t="s">
        <v>707</v>
      </c>
      <c r="C781" s="390"/>
      <c r="D781" s="390"/>
      <c r="E781" s="390"/>
      <c r="F781" s="224"/>
    </row>
    <row r="782" s="59" customFormat="1" spans="1:6">
      <c r="A782" s="388">
        <v>2110404</v>
      </c>
      <c r="B782" s="388" t="s">
        <v>708</v>
      </c>
      <c r="C782" s="390"/>
      <c r="D782" s="390"/>
      <c r="E782" s="390"/>
      <c r="F782" s="224"/>
    </row>
    <row r="783" s="59" customFormat="1" spans="1:6">
      <c r="A783" s="388">
        <v>2110499</v>
      </c>
      <c r="B783" s="388" t="s">
        <v>709</v>
      </c>
      <c r="C783" s="390"/>
      <c r="D783" s="390"/>
      <c r="E783" s="390"/>
      <c r="F783" s="224"/>
    </row>
    <row r="784" s="340" customFormat="1" spans="1:6">
      <c r="A784" s="388">
        <v>21105</v>
      </c>
      <c r="B784" s="388" t="s">
        <v>710</v>
      </c>
      <c r="C784" s="389">
        <f>SUM(C785:C790)</f>
        <v>0</v>
      </c>
      <c r="D784" s="389">
        <f>SUM(D785:D790)</f>
        <v>122</v>
      </c>
      <c r="E784" s="389">
        <f>SUM(E785:E790)</f>
        <v>0</v>
      </c>
      <c r="F784" s="220"/>
    </row>
    <row r="785" s="59" customFormat="1" spans="1:6">
      <c r="A785" s="388">
        <v>2110501</v>
      </c>
      <c r="B785" s="388" t="s">
        <v>711</v>
      </c>
      <c r="C785" s="390"/>
      <c r="D785" s="390"/>
      <c r="E785" s="390"/>
      <c r="F785" s="224"/>
    </row>
    <row r="786" s="59" customFormat="1" spans="1:6">
      <c r="A786" s="388">
        <v>2110502</v>
      </c>
      <c r="B786" s="388" t="s">
        <v>712</v>
      </c>
      <c r="C786" s="390"/>
      <c r="D786" s="390">
        <v>112</v>
      </c>
      <c r="E786" s="390"/>
      <c r="F786" s="224"/>
    </row>
    <row r="787" s="59" customFormat="1" spans="1:6">
      <c r="A787" s="388">
        <v>2110503</v>
      </c>
      <c r="B787" s="388" t="s">
        <v>713</v>
      </c>
      <c r="C787" s="390"/>
      <c r="D787" s="390">
        <v>10</v>
      </c>
      <c r="E787" s="390"/>
      <c r="F787" s="224"/>
    </row>
    <row r="788" s="59" customFormat="1" spans="1:6">
      <c r="A788" s="388">
        <v>2110506</v>
      </c>
      <c r="B788" s="388" t="s">
        <v>714</v>
      </c>
      <c r="C788" s="390"/>
      <c r="D788" s="390"/>
      <c r="E788" s="390"/>
      <c r="F788" s="224"/>
    </row>
    <row r="789" s="59" customFormat="1" spans="1:6">
      <c r="A789" s="388">
        <v>2110507</v>
      </c>
      <c r="B789" s="388" t="s">
        <v>715</v>
      </c>
      <c r="C789" s="390"/>
      <c r="D789" s="390"/>
      <c r="E789" s="390"/>
      <c r="F789" s="224"/>
    </row>
    <row r="790" s="59" customFormat="1" spans="1:6">
      <c r="A790" s="388">
        <v>2110599</v>
      </c>
      <c r="B790" s="388" t="s">
        <v>716</v>
      </c>
      <c r="C790" s="390"/>
      <c r="D790" s="390"/>
      <c r="E790" s="390"/>
      <c r="F790" s="224"/>
    </row>
    <row r="791" s="340" customFormat="1" spans="1:6">
      <c r="A791" s="388">
        <v>21106</v>
      </c>
      <c r="B791" s="388" t="s">
        <v>717</v>
      </c>
      <c r="C791" s="389">
        <f>SUM(C792:C796)</f>
        <v>0</v>
      </c>
      <c r="D791" s="389">
        <f>SUM(D792:D796)</f>
        <v>91</v>
      </c>
      <c r="E791" s="389">
        <f>SUM(E792:E796)</f>
        <v>0</v>
      </c>
      <c r="F791" s="220"/>
    </row>
    <row r="792" s="59" customFormat="1" spans="1:6">
      <c r="A792" s="388">
        <v>2110602</v>
      </c>
      <c r="B792" s="388" t="s">
        <v>718</v>
      </c>
      <c r="C792" s="390"/>
      <c r="D792" s="390">
        <v>91</v>
      </c>
      <c r="E792" s="390"/>
      <c r="F792" s="224"/>
    </row>
    <row r="793" s="59" customFormat="1" spans="1:6">
      <c r="A793" s="388">
        <v>2110603</v>
      </c>
      <c r="B793" s="388" t="s">
        <v>719</v>
      </c>
      <c r="C793" s="390"/>
      <c r="D793" s="390"/>
      <c r="E793" s="390"/>
      <c r="F793" s="224"/>
    </row>
    <row r="794" s="59" customFormat="1" spans="1:6">
      <c r="A794" s="388">
        <v>2110604</v>
      </c>
      <c r="B794" s="388" t="s">
        <v>720</v>
      </c>
      <c r="C794" s="390"/>
      <c r="D794" s="390"/>
      <c r="E794" s="390"/>
      <c r="F794" s="224"/>
    </row>
    <row r="795" s="59" customFormat="1" spans="1:6">
      <c r="A795" s="388">
        <v>2110605</v>
      </c>
      <c r="B795" s="388" t="s">
        <v>721</v>
      </c>
      <c r="C795" s="390"/>
      <c r="D795" s="390"/>
      <c r="E795" s="390"/>
      <c r="F795" s="224"/>
    </row>
    <row r="796" s="59" customFormat="1" spans="1:6">
      <c r="A796" s="388">
        <v>2110699</v>
      </c>
      <c r="B796" s="388" t="s">
        <v>722</v>
      </c>
      <c r="C796" s="390"/>
      <c r="D796" s="390"/>
      <c r="E796" s="390"/>
      <c r="F796" s="224"/>
    </row>
    <row r="797" s="340" customFormat="1" spans="1:6">
      <c r="A797" s="388">
        <v>21107</v>
      </c>
      <c r="B797" s="388" t="s">
        <v>723</v>
      </c>
      <c r="C797" s="389">
        <f>SUM(C798:C799)</f>
        <v>0</v>
      </c>
      <c r="D797" s="389">
        <f>SUM(D798:D799)</f>
        <v>0</v>
      </c>
      <c r="E797" s="389">
        <f>SUM(E798:E799)</f>
        <v>0</v>
      </c>
      <c r="F797" s="220"/>
    </row>
    <row r="798" s="59" customFormat="1" spans="1:6">
      <c r="A798" s="388">
        <v>2110704</v>
      </c>
      <c r="B798" s="388" t="s">
        <v>724</v>
      </c>
      <c r="C798" s="390"/>
      <c r="D798" s="390"/>
      <c r="E798" s="390"/>
      <c r="F798" s="224"/>
    </row>
    <row r="799" s="59" customFormat="1" spans="1:6">
      <c r="A799" s="388">
        <v>2110799</v>
      </c>
      <c r="B799" s="388" t="s">
        <v>725</v>
      </c>
      <c r="C799" s="390"/>
      <c r="D799" s="390"/>
      <c r="E799" s="390"/>
      <c r="F799" s="224"/>
    </row>
    <row r="800" s="340" customFormat="1" spans="1:6">
      <c r="A800" s="388">
        <v>21108</v>
      </c>
      <c r="B800" s="388" t="s">
        <v>726</v>
      </c>
      <c r="C800" s="389">
        <f>SUM(C801:C802)</f>
        <v>0</v>
      </c>
      <c r="D800" s="389">
        <f>SUM(D801:D802)</f>
        <v>0</v>
      </c>
      <c r="E800" s="389">
        <f>SUM(E801:E802)</f>
        <v>0</v>
      </c>
      <c r="F800" s="220"/>
    </row>
    <row r="801" s="59" customFormat="1" spans="1:6">
      <c r="A801" s="388">
        <v>2110804</v>
      </c>
      <c r="B801" s="388" t="s">
        <v>727</v>
      </c>
      <c r="C801" s="390"/>
      <c r="D801" s="390"/>
      <c r="E801" s="390"/>
      <c r="F801" s="224"/>
    </row>
    <row r="802" s="59" customFormat="1" spans="1:6">
      <c r="A802" s="388">
        <v>2110899</v>
      </c>
      <c r="B802" s="388" t="s">
        <v>728</v>
      </c>
      <c r="C802" s="390"/>
      <c r="D802" s="390"/>
      <c r="E802" s="390"/>
      <c r="F802" s="224"/>
    </row>
    <row r="803" s="340" customFormat="1" spans="1:6">
      <c r="A803" s="388">
        <v>21109</v>
      </c>
      <c r="B803" s="388" t="s">
        <v>729</v>
      </c>
      <c r="C803" s="389">
        <f>C804</f>
        <v>0</v>
      </c>
      <c r="D803" s="389">
        <f>D804</f>
        <v>0</v>
      </c>
      <c r="E803" s="389">
        <f>E804</f>
        <v>0</v>
      </c>
      <c r="F803" s="220"/>
    </row>
    <row r="804" s="59" customFormat="1" spans="1:6">
      <c r="A804" s="388">
        <v>2110901</v>
      </c>
      <c r="B804" s="388" t="s">
        <v>730</v>
      </c>
      <c r="C804" s="390"/>
      <c r="D804" s="390"/>
      <c r="E804" s="390"/>
      <c r="F804" s="224"/>
    </row>
    <row r="805" s="340" customFormat="1" spans="1:6">
      <c r="A805" s="388">
        <v>21110</v>
      </c>
      <c r="B805" s="388" t="s">
        <v>731</v>
      </c>
      <c r="C805" s="389">
        <f>C806</f>
        <v>0</v>
      </c>
      <c r="D805" s="389">
        <f>D806</f>
        <v>0</v>
      </c>
      <c r="E805" s="389">
        <f>E806</f>
        <v>16</v>
      </c>
      <c r="F805" s="220"/>
    </row>
    <row r="806" s="59" customFormat="1" spans="1:6">
      <c r="A806" s="388">
        <v>2111001</v>
      </c>
      <c r="B806" s="388" t="s">
        <v>732</v>
      </c>
      <c r="C806" s="390"/>
      <c r="D806" s="390"/>
      <c r="E806" s="390">
        <v>16</v>
      </c>
      <c r="F806" s="224"/>
    </row>
    <row r="807" s="340" customFormat="1" spans="1:6">
      <c r="A807" s="388">
        <v>21111</v>
      </c>
      <c r="B807" s="388" t="s">
        <v>733</v>
      </c>
      <c r="C807" s="389">
        <f>SUM(C808:C812)</f>
        <v>0</v>
      </c>
      <c r="D807" s="389">
        <f>SUM(D808:D812)</f>
        <v>0</v>
      </c>
      <c r="E807" s="389">
        <f>SUM(E808:E812)</f>
        <v>0</v>
      </c>
      <c r="F807" s="220"/>
    </row>
    <row r="808" s="59" customFormat="1" spans="1:6">
      <c r="A808" s="388">
        <v>2111101</v>
      </c>
      <c r="B808" s="388" t="s">
        <v>734</v>
      </c>
      <c r="C808" s="390"/>
      <c r="D808" s="390"/>
      <c r="E808" s="390"/>
      <c r="F808" s="224"/>
    </row>
    <row r="809" s="59" customFormat="1" spans="1:6">
      <c r="A809" s="388">
        <v>2111102</v>
      </c>
      <c r="B809" s="388" t="s">
        <v>735</v>
      </c>
      <c r="C809" s="390"/>
      <c r="D809" s="390"/>
      <c r="E809" s="390"/>
      <c r="F809" s="224"/>
    </row>
    <row r="810" s="59" customFormat="1" spans="1:6">
      <c r="A810" s="388">
        <v>2111103</v>
      </c>
      <c r="B810" s="388" t="s">
        <v>736</v>
      </c>
      <c r="C810" s="390"/>
      <c r="D810" s="390"/>
      <c r="E810" s="390"/>
      <c r="F810" s="224"/>
    </row>
    <row r="811" s="59" customFormat="1" spans="1:6">
      <c r="A811" s="388">
        <v>2111104</v>
      </c>
      <c r="B811" s="388" t="s">
        <v>737</v>
      </c>
      <c r="C811" s="390"/>
      <c r="D811" s="390"/>
      <c r="E811" s="390"/>
      <c r="F811" s="224"/>
    </row>
    <row r="812" s="59" customFormat="1" spans="1:6">
      <c r="A812" s="388">
        <v>2111199</v>
      </c>
      <c r="B812" s="388" t="s">
        <v>738</v>
      </c>
      <c r="C812" s="390"/>
      <c r="D812" s="390"/>
      <c r="E812" s="390"/>
      <c r="F812" s="224"/>
    </row>
    <row r="813" s="340" customFormat="1" spans="1:6">
      <c r="A813" s="388">
        <v>21112</v>
      </c>
      <c r="B813" s="388" t="s">
        <v>739</v>
      </c>
      <c r="C813" s="389">
        <f>C814</f>
        <v>0</v>
      </c>
      <c r="D813" s="389">
        <f>D814</f>
        <v>0</v>
      </c>
      <c r="E813" s="389">
        <f>E814</f>
        <v>0</v>
      </c>
      <c r="F813" s="220"/>
    </row>
    <row r="814" s="59" customFormat="1" spans="1:6">
      <c r="A814" s="388">
        <v>2111201</v>
      </c>
      <c r="B814" s="388" t="s">
        <v>740</v>
      </c>
      <c r="C814" s="390"/>
      <c r="D814" s="390"/>
      <c r="E814" s="390"/>
      <c r="F814" s="224"/>
    </row>
    <row r="815" s="340" customFormat="1" spans="1:6">
      <c r="A815" s="388">
        <v>21113</v>
      </c>
      <c r="B815" s="388" t="s">
        <v>741</v>
      </c>
      <c r="C815" s="389">
        <f>C816</f>
        <v>0</v>
      </c>
      <c r="D815" s="389">
        <f>D816</f>
        <v>0</v>
      </c>
      <c r="E815" s="389">
        <f>E816</f>
        <v>0</v>
      </c>
      <c r="F815" s="220"/>
    </row>
    <row r="816" s="59" customFormat="1" spans="1:6">
      <c r="A816" s="388">
        <v>2111301</v>
      </c>
      <c r="B816" s="388" t="s">
        <v>742</v>
      </c>
      <c r="C816" s="390"/>
      <c r="D816" s="390"/>
      <c r="E816" s="390"/>
      <c r="F816" s="224"/>
    </row>
    <row r="817" s="340" customFormat="1" spans="1:6">
      <c r="A817" s="388">
        <v>21114</v>
      </c>
      <c r="B817" s="388" t="s">
        <v>743</v>
      </c>
      <c r="C817" s="389">
        <f>SUM(C818:C831)</f>
        <v>0</v>
      </c>
      <c r="D817" s="389">
        <f>SUM(D818:D831)</f>
        <v>0</v>
      </c>
      <c r="E817" s="389">
        <f>SUM(E818:E831)</f>
        <v>0</v>
      </c>
      <c r="F817" s="220"/>
    </row>
    <row r="818" s="59" customFormat="1" spans="1:6">
      <c r="A818" s="388">
        <v>2111401</v>
      </c>
      <c r="B818" s="388" t="s">
        <v>146</v>
      </c>
      <c r="C818" s="390"/>
      <c r="D818" s="390"/>
      <c r="E818" s="390"/>
      <c r="F818" s="224"/>
    </row>
    <row r="819" s="59" customFormat="1" spans="1:6">
      <c r="A819" s="388">
        <v>2111402</v>
      </c>
      <c r="B819" s="388" t="s">
        <v>147</v>
      </c>
      <c r="C819" s="390"/>
      <c r="D819" s="390"/>
      <c r="E819" s="390"/>
      <c r="F819" s="224"/>
    </row>
    <row r="820" s="59" customFormat="1" spans="1:6">
      <c r="A820" s="388">
        <v>2111403</v>
      </c>
      <c r="B820" s="388" t="s">
        <v>148</v>
      </c>
      <c r="C820" s="390"/>
      <c r="D820" s="390"/>
      <c r="E820" s="390"/>
      <c r="F820" s="224"/>
    </row>
    <row r="821" s="59" customFormat="1" spans="1:6">
      <c r="A821" s="388">
        <v>2111404</v>
      </c>
      <c r="B821" s="388" t="s">
        <v>744</v>
      </c>
      <c r="C821" s="390"/>
      <c r="D821" s="390"/>
      <c r="E821" s="390"/>
      <c r="F821" s="224"/>
    </row>
    <row r="822" s="59" customFormat="1" spans="1:6">
      <c r="A822" s="388">
        <v>2111405</v>
      </c>
      <c r="B822" s="388" t="s">
        <v>745</v>
      </c>
      <c r="C822" s="390"/>
      <c r="D822" s="390"/>
      <c r="E822" s="390"/>
      <c r="F822" s="224"/>
    </row>
    <row r="823" s="59" customFormat="1" spans="1:6">
      <c r="A823" s="388">
        <v>2111406</v>
      </c>
      <c r="B823" s="388" t="s">
        <v>746</v>
      </c>
      <c r="C823" s="390"/>
      <c r="D823" s="390"/>
      <c r="E823" s="390"/>
      <c r="F823" s="224"/>
    </row>
    <row r="824" s="59" customFormat="1" spans="1:6">
      <c r="A824" s="388">
        <v>2111407</v>
      </c>
      <c r="B824" s="388" t="s">
        <v>747</v>
      </c>
      <c r="C824" s="390"/>
      <c r="D824" s="390"/>
      <c r="E824" s="390"/>
      <c r="F824" s="224"/>
    </row>
    <row r="825" s="59" customFormat="1" spans="1:6">
      <c r="A825" s="388">
        <v>2111408</v>
      </c>
      <c r="B825" s="388" t="s">
        <v>748</v>
      </c>
      <c r="C825" s="390"/>
      <c r="D825" s="390"/>
      <c r="E825" s="390"/>
      <c r="F825" s="224"/>
    </row>
    <row r="826" s="59" customFormat="1" spans="1:6">
      <c r="A826" s="388">
        <v>2111409</v>
      </c>
      <c r="B826" s="388" t="s">
        <v>749</v>
      </c>
      <c r="C826" s="390"/>
      <c r="D826" s="390"/>
      <c r="E826" s="390"/>
      <c r="F826" s="224"/>
    </row>
    <row r="827" s="59" customFormat="1" spans="1:6">
      <c r="A827" s="388">
        <v>2111410</v>
      </c>
      <c r="B827" s="388" t="s">
        <v>750</v>
      </c>
      <c r="C827" s="390"/>
      <c r="D827" s="390"/>
      <c r="E827" s="390"/>
      <c r="F827" s="224"/>
    </row>
    <row r="828" s="59" customFormat="1" spans="1:6">
      <c r="A828" s="388">
        <v>2111411</v>
      </c>
      <c r="B828" s="388" t="s">
        <v>188</v>
      </c>
      <c r="C828" s="390"/>
      <c r="D828" s="390"/>
      <c r="E828" s="390"/>
      <c r="F828" s="224"/>
    </row>
    <row r="829" s="59" customFormat="1" spans="1:6">
      <c r="A829" s="388">
        <v>2111413</v>
      </c>
      <c r="B829" s="388" t="s">
        <v>751</v>
      </c>
      <c r="C829" s="390"/>
      <c r="D829" s="390"/>
      <c r="E829" s="390"/>
      <c r="F829" s="224"/>
    </row>
    <row r="830" s="59" customFormat="1" spans="1:6">
      <c r="A830" s="388">
        <v>2111450</v>
      </c>
      <c r="B830" s="388" t="s">
        <v>155</v>
      </c>
      <c r="C830" s="390"/>
      <c r="D830" s="390"/>
      <c r="E830" s="390"/>
      <c r="F830" s="224"/>
    </row>
    <row r="831" s="59" customFormat="1" spans="1:6">
      <c r="A831" s="388">
        <v>2111499</v>
      </c>
      <c r="B831" s="388" t="s">
        <v>752</v>
      </c>
      <c r="C831" s="390"/>
      <c r="D831" s="390"/>
      <c r="E831" s="390"/>
      <c r="F831" s="224"/>
    </row>
    <row r="832" s="340" customFormat="1" spans="1:6">
      <c r="A832" s="388">
        <v>21199</v>
      </c>
      <c r="B832" s="388" t="s">
        <v>753</v>
      </c>
      <c r="C832" s="389">
        <f>C833</f>
        <v>0</v>
      </c>
      <c r="D832" s="389">
        <f>D833</f>
        <v>0</v>
      </c>
      <c r="E832" s="389">
        <f>E833</f>
        <v>531</v>
      </c>
      <c r="F832" s="220"/>
    </row>
    <row r="833" s="59" customFormat="1" spans="1:6">
      <c r="A833" s="388">
        <v>2119901</v>
      </c>
      <c r="B833" s="388" t="s">
        <v>754</v>
      </c>
      <c r="C833" s="390"/>
      <c r="D833" s="390"/>
      <c r="E833" s="390">
        <v>531</v>
      </c>
      <c r="F833" s="224"/>
    </row>
    <row r="834" s="59" customFormat="1" spans="1:6">
      <c r="A834" s="385">
        <v>212</v>
      </c>
      <c r="B834" s="385" t="s">
        <v>79</v>
      </c>
      <c r="C834" s="386">
        <f>SUM(C835,C846,C848,C851,C853,C855)</f>
        <v>7072</v>
      </c>
      <c r="D834" s="386">
        <f>SUM(D835,D846,D848,D851,D853,D855)</f>
        <v>3731</v>
      </c>
      <c r="E834" s="386">
        <f>SUM(E835,E846,E848,E851,E853,E855)</f>
        <v>14430</v>
      </c>
      <c r="F834" s="224"/>
    </row>
    <row r="835" s="340" customFormat="1" spans="1:6">
      <c r="A835" s="388">
        <v>21201</v>
      </c>
      <c r="B835" s="388" t="s">
        <v>755</v>
      </c>
      <c r="C835" s="389">
        <f>SUM(C836:C845)</f>
        <v>1574</v>
      </c>
      <c r="D835" s="389">
        <f>SUM(D836:D845)</f>
        <v>1770</v>
      </c>
      <c r="E835" s="389">
        <f>SUM(E836:E845)</f>
        <v>2272</v>
      </c>
      <c r="F835" s="220"/>
    </row>
    <row r="836" s="59" customFormat="1" spans="1:6">
      <c r="A836" s="388">
        <v>2120101</v>
      </c>
      <c r="B836" s="388" t="s">
        <v>146</v>
      </c>
      <c r="C836" s="390">
        <v>366</v>
      </c>
      <c r="D836" s="390">
        <v>291</v>
      </c>
      <c r="E836" s="390">
        <v>146</v>
      </c>
      <c r="F836" s="224"/>
    </row>
    <row r="837" s="59" customFormat="1" spans="1:6">
      <c r="A837" s="388">
        <v>2120102</v>
      </c>
      <c r="B837" s="388" t="s">
        <v>147</v>
      </c>
      <c r="C837" s="390"/>
      <c r="D837" s="390"/>
      <c r="E837" s="390"/>
      <c r="F837" s="224"/>
    </row>
    <row r="838" s="59" customFormat="1" spans="1:6">
      <c r="A838" s="388">
        <v>2120103</v>
      </c>
      <c r="B838" s="388" t="s">
        <v>148</v>
      </c>
      <c r="C838" s="390"/>
      <c r="D838" s="390"/>
      <c r="E838" s="390"/>
      <c r="F838" s="224"/>
    </row>
    <row r="839" s="59" customFormat="1" spans="1:6">
      <c r="A839" s="388">
        <v>2120104</v>
      </c>
      <c r="B839" s="388" t="s">
        <v>756</v>
      </c>
      <c r="C839" s="390">
        <v>656</v>
      </c>
      <c r="D839" s="390">
        <v>720</v>
      </c>
      <c r="E839" s="390">
        <v>912</v>
      </c>
      <c r="F839" s="224"/>
    </row>
    <row r="840" s="59" customFormat="1" spans="1:6">
      <c r="A840" s="388">
        <v>2120105</v>
      </c>
      <c r="B840" s="388" t="s">
        <v>757</v>
      </c>
      <c r="C840" s="390"/>
      <c r="D840" s="390"/>
      <c r="E840" s="390"/>
      <c r="F840" s="224"/>
    </row>
    <row r="841" s="59" customFormat="1" spans="1:6">
      <c r="A841" s="388">
        <v>2120106</v>
      </c>
      <c r="B841" s="388" t="s">
        <v>758</v>
      </c>
      <c r="C841" s="390"/>
      <c r="D841" s="390"/>
      <c r="E841" s="390"/>
      <c r="F841" s="224"/>
    </row>
    <row r="842" s="59" customFormat="1" spans="1:6">
      <c r="A842" s="388">
        <v>2120107</v>
      </c>
      <c r="B842" s="388" t="s">
        <v>759</v>
      </c>
      <c r="C842" s="390"/>
      <c r="D842" s="390"/>
      <c r="E842" s="390"/>
      <c r="F842" s="224"/>
    </row>
    <row r="843" s="59" customFormat="1" spans="1:6">
      <c r="A843" s="388">
        <v>2120109</v>
      </c>
      <c r="B843" s="388" t="s">
        <v>760</v>
      </c>
      <c r="C843" s="390"/>
      <c r="D843" s="390"/>
      <c r="E843" s="390"/>
      <c r="F843" s="224"/>
    </row>
    <row r="844" s="59" customFormat="1" spans="1:6">
      <c r="A844" s="388">
        <v>2120110</v>
      </c>
      <c r="B844" s="388" t="s">
        <v>761</v>
      </c>
      <c r="C844" s="390"/>
      <c r="D844" s="390"/>
      <c r="E844" s="390"/>
      <c r="F844" s="224"/>
    </row>
    <row r="845" s="59" customFormat="1" spans="1:6">
      <c r="A845" s="388">
        <v>2120199</v>
      </c>
      <c r="B845" s="388" t="s">
        <v>762</v>
      </c>
      <c r="C845" s="390">
        <v>552</v>
      </c>
      <c r="D845" s="390">
        <v>759</v>
      </c>
      <c r="E845" s="390">
        <v>1214</v>
      </c>
      <c r="F845" s="224"/>
    </row>
    <row r="846" s="340" customFormat="1" spans="1:6">
      <c r="A846" s="388">
        <v>21202</v>
      </c>
      <c r="B846" s="388" t="s">
        <v>763</v>
      </c>
      <c r="C846" s="389">
        <f>C847</f>
        <v>0</v>
      </c>
      <c r="D846" s="389">
        <f>D847</f>
        <v>0</v>
      </c>
      <c r="E846" s="389">
        <f>E847</f>
        <v>0</v>
      </c>
      <c r="F846" s="220"/>
    </row>
    <row r="847" s="59" customFormat="1" spans="1:6">
      <c r="A847" s="388">
        <v>2120201</v>
      </c>
      <c r="B847" s="388" t="s">
        <v>764</v>
      </c>
      <c r="C847" s="390"/>
      <c r="D847" s="390"/>
      <c r="E847" s="390"/>
      <c r="F847" s="224"/>
    </row>
    <row r="848" s="340" customFormat="1" spans="1:6">
      <c r="A848" s="388">
        <v>21203</v>
      </c>
      <c r="B848" s="388" t="s">
        <v>765</v>
      </c>
      <c r="C848" s="389">
        <f>SUM(C849:C850)</f>
        <v>0</v>
      </c>
      <c r="D848" s="389">
        <f>SUM(D849:D850)</f>
        <v>670</v>
      </c>
      <c r="E848" s="389">
        <f>SUM(E849:E850)</f>
        <v>0</v>
      </c>
      <c r="F848" s="220"/>
    </row>
    <row r="849" s="59" customFormat="1" spans="1:6">
      <c r="A849" s="388">
        <v>2120303</v>
      </c>
      <c r="B849" s="388" t="s">
        <v>766</v>
      </c>
      <c r="C849" s="390"/>
      <c r="D849" s="390"/>
      <c r="E849" s="390"/>
      <c r="F849" s="224"/>
    </row>
    <row r="850" s="59" customFormat="1" spans="1:6">
      <c r="A850" s="388">
        <v>2120399</v>
      </c>
      <c r="B850" s="388" t="s">
        <v>767</v>
      </c>
      <c r="C850" s="390"/>
      <c r="D850" s="390">
        <v>670</v>
      </c>
      <c r="E850" s="390"/>
      <c r="F850" s="224"/>
    </row>
    <row r="851" s="340" customFormat="1" spans="1:6">
      <c r="A851" s="388">
        <v>21205</v>
      </c>
      <c r="B851" s="388" t="s">
        <v>768</v>
      </c>
      <c r="C851" s="389">
        <f t="shared" ref="C851:C855" si="64">C852</f>
        <v>498</v>
      </c>
      <c r="D851" s="389">
        <f t="shared" ref="D851:D855" si="65">D852</f>
        <v>527</v>
      </c>
      <c r="E851" s="389">
        <f t="shared" ref="E851:E855" si="66">E852</f>
        <v>93</v>
      </c>
      <c r="F851" s="220"/>
    </row>
    <row r="852" s="59" customFormat="1" spans="1:6">
      <c r="A852" s="388">
        <v>2120501</v>
      </c>
      <c r="B852" s="388" t="s">
        <v>769</v>
      </c>
      <c r="C852" s="390">
        <v>498</v>
      </c>
      <c r="D852" s="390">
        <v>527</v>
      </c>
      <c r="E852" s="390">
        <v>93</v>
      </c>
      <c r="F852" s="224"/>
    </row>
    <row r="853" s="340" customFormat="1" spans="1:6">
      <c r="A853" s="388">
        <v>21206</v>
      </c>
      <c r="B853" s="388" t="s">
        <v>770</v>
      </c>
      <c r="C853" s="389">
        <f t="shared" si="64"/>
        <v>0</v>
      </c>
      <c r="D853" s="389">
        <f t="shared" si="65"/>
        <v>0</v>
      </c>
      <c r="E853" s="389">
        <f t="shared" si="66"/>
        <v>65</v>
      </c>
      <c r="F853" s="220"/>
    </row>
    <row r="854" s="59" customFormat="1" spans="1:6">
      <c r="A854" s="388">
        <v>2120601</v>
      </c>
      <c r="B854" s="388" t="s">
        <v>771</v>
      </c>
      <c r="C854" s="390"/>
      <c r="D854" s="390"/>
      <c r="E854" s="390">
        <v>65</v>
      </c>
      <c r="F854" s="224"/>
    </row>
    <row r="855" s="340" customFormat="1" spans="1:6">
      <c r="A855" s="388">
        <v>21299</v>
      </c>
      <c r="B855" s="388" t="s">
        <v>772</v>
      </c>
      <c r="C855" s="389">
        <f t="shared" si="64"/>
        <v>5000</v>
      </c>
      <c r="D855" s="389">
        <f t="shared" si="65"/>
        <v>764</v>
      </c>
      <c r="E855" s="389">
        <f t="shared" si="66"/>
        <v>12000</v>
      </c>
      <c r="F855" s="220"/>
    </row>
    <row r="856" s="59" customFormat="1" spans="1:6">
      <c r="A856" s="388">
        <v>2129999</v>
      </c>
      <c r="B856" s="388" t="s">
        <v>773</v>
      </c>
      <c r="C856" s="390">
        <v>5000</v>
      </c>
      <c r="D856" s="390">
        <v>764</v>
      </c>
      <c r="E856" s="390">
        <v>12000</v>
      </c>
      <c r="F856" s="224"/>
    </row>
    <row r="857" s="59" customFormat="1" spans="1:6">
      <c r="A857" s="385">
        <v>213</v>
      </c>
      <c r="B857" s="385" t="s">
        <v>80</v>
      </c>
      <c r="C857" s="386">
        <f>SUM(C858,C883,C908,C934,C945,C956,C962,C969,C976,C979)</f>
        <v>40717</v>
      </c>
      <c r="D857" s="386">
        <f>SUM(D858,D883,D908,D934,D945,D956,D962,D969,D976,D979)</f>
        <v>59333</v>
      </c>
      <c r="E857" s="386">
        <f>SUM(E858,E883,E908,E934,E945,E956,E962,E969,E976,E979)</f>
        <v>31835</v>
      </c>
      <c r="F857" s="224"/>
    </row>
    <row r="858" s="340" customFormat="1" spans="1:6">
      <c r="A858" s="388">
        <v>21301</v>
      </c>
      <c r="B858" s="388" t="s">
        <v>774</v>
      </c>
      <c r="C858" s="389">
        <f>SUM(C859:C882)</f>
        <v>7376</v>
      </c>
      <c r="D858" s="389">
        <f>SUM(D859:D882)</f>
        <v>12267</v>
      </c>
      <c r="E858" s="389">
        <f>SUM(E859:E882)</f>
        <v>11091</v>
      </c>
      <c r="F858" s="220"/>
    </row>
    <row r="859" s="59" customFormat="1" spans="1:6">
      <c r="A859" s="388">
        <v>2130101</v>
      </c>
      <c r="B859" s="388" t="s">
        <v>146</v>
      </c>
      <c r="C859" s="390">
        <v>448</v>
      </c>
      <c r="D859" s="390">
        <v>663</v>
      </c>
      <c r="E859" s="390">
        <v>431</v>
      </c>
      <c r="F859" s="224"/>
    </row>
    <row r="860" s="59" customFormat="1" spans="1:6">
      <c r="A860" s="388">
        <v>2130102</v>
      </c>
      <c r="B860" s="388" t="s">
        <v>147</v>
      </c>
      <c r="C860" s="390"/>
      <c r="D860" s="390"/>
      <c r="E860" s="390"/>
      <c r="F860" s="224"/>
    </row>
    <row r="861" s="59" customFormat="1" spans="1:6">
      <c r="A861" s="388">
        <v>2130103</v>
      </c>
      <c r="B861" s="388" t="s">
        <v>148</v>
      </c>
      <c r="C861" s="390"/>
      <c r="D861" s="390"/>
      <c r="E861" s="390"/>
      <c r="F861" s="224"/>
    </row>
    <row r="862" s="59" customFormat="1" spans="1:6">
      <c r="A862" s="388">
        <v>2130104</v>
      </c>
      <c r="B862" s="388" t="s">
        <v>155</v>
      </c>
      <c r="C862" s="390">
        <v>2478</v>
      </c>
      <c r="D862" s="390">
        <v>2020</v>
      </c>
      <c r="E862" s="390">
        <v>1654</v>
      </c>
      <c r="F862" s="224"/>
    </row>
    <row r="863" s="59" customFormat="1" spans="1:6">
      <c r="A863" s="388">
        <v>2130105</v>
      </c>
      <c r="B863" s="388" t="s">
        <v>775</v>
      </c>
      <c r="C863" s="390"/>
      <c r="D863" s="390"/>
      <c r="E863" s="390"/>
      <c r="F863" s="224"/>
    </row>
    <row r="864" s="59" customFormat="1" spans="1:6">
      <c r="A864" s="388">
        <v>2130106</v>
      </c>
      <c r="B864" s="388" t="s">
        <v>776</v>
      </c>
      <c r="C864" s="390"/>
      <c r="D864" s="390">
        <v>30</v>
      </c>
      <c r="E864" s="390"/>
      <c r="F864" s="224"/>
    </row>
    <row r="865" s="59" customFormat="1" spans="1:6">
      <c r="A865" s="388">
        <v>2130108</v>
      </c>
      <c r="B865" s="388" t="s">
        <v>777</v>
      </c>
      <c r="C865" s="390"/>
      <c r="D865" s="390"/>
      <c r="E865" s="390"/>
      <c r="F865" s="224"/>
    </row>
    <row r="866" s="59" customFormat="1" spans="1:6">
      <c r="A866" s="388">
        <v>2130109</v>
      </c>
      <c r="B866" s="388" t="s">
        <v>778</v>
      </c>
      <c r="C866" s="390"/>
      <c r="D866" s="390"/>
      <c r="E866" s="390"/>
      <c r="F866" s="224"/>
    </row>
    <row r="867" s="59" customFormat="1" spans="1:6">
      <c r="A867" s="388">
        <v>2130110</v>
      </c>
      <c r="B867" s="388" t="s">
        <v>779</v>
      </c>
      <c r="C867" s="390"/>
      <c r="D867" s="390"/>
      <c r="E867" s="390"/>
      <c r="F867" s="224"/>
    </row>
    <row r="868" s="59" customFormat="1" spans="1:6">
      <c r="A868" s="388">
        <v>2130111</v>
      </c>
      <c r="B868" s="388" t="s">
        <v>780</v>
      </c>
      <c r="C868" s="390"/>
      <c r="D868" s="390"/>
      <c r="E868" s="390"/>
      <c r="F868" s="224"/>
    </row>
    <row r="869" s="59" customFormat="1" spans="1:6">
      <c r="A869" s="388">
        <v>2130112</v>
      </c>
      <c r="B869" s="388" t="s">
        <v>781</v>
      </c>
      <c r="C869" s="390"/>
      <c r="D869" s="390"/>
      <c r="E869" s="390"/>
      <c r="F869" s="224"/>
    </row>
    <row r="870" s="59" customFormat="1" spans="1:6">
      <c r="A870" s="388">
        <v>2130114</v>
      </c>
      <c r="B870" s="388" t="s">
        <v>782</v>
      </c>
      <c r="C870" s="390"/>
      <c r="D870" s="390"/>
      <c r="E870" s="390"/>
      <c r="F870" s="224"/>
    </row>
    <row r="871" s="59" customFormat="1" spans="1:6">
      <c r="A871" s="388">
        <v>2130119</v>
      </c>
      <c r="B871" s="388" t="s">
        <v>783</v>
      </c>
      <c r="C871" s="390"/>
      <c r="D871" s="390">
        <v>5</v>
      </c>
      <c r="E871" s="390"/>
      <c r="F871" s="224"/>
    </row>
    <row r="872" s="59" customFormat="1" spans="1:6">
      <c r="A872" s="388">
        <v>2130120</v>
      </c>
      <c r="B872" s="388" t="s">
        <v>784</v>
      </c>
      <c r="C872" s="390"/>
      <c r="D872" s="390"/>
      <c r="E872" s="390"/>
      <c r="F872" s="224"/>
    </row>
    <row r="873" s="59" customFormat="1" spans="1:6">
      <c r="A873" s="388">
        <v>2130121</v>
      </c>
      <c r="B873" s="388" t="s">
        <v>785</v>
      </c>
      <c r="C873" s="390"/>
      <c r="D873" s="390"/>
      <c r="E873" s="390"/>
      <c r="F873" s="224"/>
    </row>
    <row r="874" s="59" customFormat="1" spans="1:6">
      <c r="A874" s="388">
        <v>2130122</v>
      </c>
      <c r="B874" s="388" t="s">
        <v>786</v>
      </c>
      <c r="C874" s="390"/>
      <c r="D874" s="390"/>
      <c r="E874" s="390"/>
      <c r="F874" s="224"/>
    </row>
    <row r="875" s="59" customFormat="1" spans="1:6">
      <c r="A875" s="388">
        <v>2130124</v>
      </c>
      <c r="B875" s="388" t="s">
        <v>787</v>
      </c>
      <c r="C875" s="390"/>
      <c r="D875" s="390">
        <v>30</v>
      </c>
      <c r="E875" s="390"/>
      <c r="F875" s="224"/>
    </row>
    <row r="876" s="59" customFormat="1" spans="1:6">
      <c r="A876" s="388">
        <v>2130125</v>
      </c>
      <c r="B876" s="388" t="s">
        <v>788</v>
      </c>
      <c r="C876" s="390"/>
      <c r="D876" s="390"/>
      <c r="E876" s="390"/>
      <c r="F876" s="224"/>
    </row>
    <row r="877" s="59" customFormat="1" spans="1:6">
      <c r="A877" s="388">
        <v>2130126</v>
      </c>
      <c r="B877" s="388" t="s">
        <v>789</v>
      </c>
      <c r="C877" s="390"/>
      <c r="D877" s="390"/>
      <c r="E877" s="390"/>
      <c r="F877" s="224"/>
    </row>
    <row r="878" s="59" customFormat="1" spans="1:6">
      <c r="A878" s="388">
        <v>2130135</v>
      </c>
      <c r="B878" s="388" t="s">
        <v>790</v>
      </c>
      <c r="C878" s="390"/>
      <c r="D878" s="390"/>
      <c r="E878" s="390"/>
      <c r="F878" s="224"/>
    </row>
    <row r="879" s="59" customFormat="1" spans="1:6">
      <c r="A879" s="388">
        <v>2130142</v>
      </c>
      <c r="B879" s="388" t="s">
        <v>791</v>
      </c>
      <c r="C879" s="390"/>
      <c r="D879" s="390"/>
      <c r="E879" s="390"/>
      <c r="F879" s="224"/>
    </row>
    <row r="880" s="59" customFormat="1" spans="1:6">
      <c r="A880" s="388">
        <v>2130148</v>
      </c>
      <c r="B880" s="388" t="s">
        <v>792</v>
      </c>
      <c r="C880" s="390"/>
      <c r="D880" s="390">
        <v>29</v>
      </c>
      <c r="E880" s="390"/>
      <c r="F880" s="224"/>
    </row>
    <row r="881" s="59" customFormat="1" spans="1:6">
      <c r="A881" s="388">
        <v>2130152</v>
      </c>
      <c r="B881" s="388" t="s">
        <v>793</v>
      </c>
      <c r="C881" s="390">
        <v>48</v>
      </c>
      <c r="D881" s="390">
        <v>40</v>
      </c>
      <c r="E881" s="390">
        <v>26</v>
      </c>
      <c r="F881" s="224"/>
    </row>
    <row r="882" s="59" customFormat="1" spans="1:6">
      <c r="A882" s="388">
        <v>2130199</v>
      </c>
      <c r="B882" s="388" t="s">
        <v>794</v>
      </c>
      <c r="C882" s="390">
        <v>4402</v>
      </c>
      <c r="D882" s="390">
        <v>9450</v>
      </c>
      <c r="E882" s="390">
        <v>8980</v>
      </c>
      <c r="F882" s="224"/>
    </row>
    <row r="883" s="340" customFormat="1" spans="1:6">
      <c r="A883" s="392">
        <v>21302</v>
      </c>
      <c r="B883" s="388" t="s">
        <v>795</v>
      </c>
      <c r="C883" s="389">
        <f>SUM(C884:C907)</f>
        <v>1261</v>
      </c>
      <c r="D883" s="389">
        <f>SUM(D884:D907)</f>
        <v>3386</v>
      </c>
      <c r="E883" s="389">
        <f>SUM(E884:E907)</f>
        <v>1785</v>
      </c>
      <c r="F883" s="220"/>
    </row>
    <row r="884" s="59" customFormat="1" spans="1:6">
      <c r="A884" s="388">
        <v>2130201</v>
      </c>
      <c r="B884" s="388" t="s">
        <v>146</v>
      </c>
      <c r="C884" s="390">
        <v>238</v>
      </c>
      <c r="D884" s="390">
        <v>135</v>
      </c>
      <c r="E884" s="390">
        <v>413</v>
      </c>
      <c r="F884" s="224"/>
    </row>
    <row r="885" s="59" customFormat="1" spans="1:6">
      <c r="A885" s="388">
        <v>2130202</v>
      </c>
      <c r="B885" s="388" t="s">
        <v>147</v>
      </c>
      <c r="C885" s="390"/>
      <c r="D885" s="390"/>
      <c r="E885" s="390"/>
      <c r="F885" s="224"/>
    </row>
    <row r="886" s="59" customFormat="1" spans="1:6">
      <c r="A886" s="388">
        <v>2130203</v>
      </c>
      <c r="B886" s="388" t="s">
        <v>148</v>
      </c>
      <c r="C886" s="390"/>
      <c r="D886" s="390"/>
      <c r="E886" s="390"/>
      <c r="F886" s="224"/>
    </row>
    <row r="887" s="59" customFormat="1" spans="1:6">
      <c r="A887" s="388">
        <v>2130204</v>
      </c>
      <c r="B887" s="388" t="s">
        <v>796</v>
      </c>
      <c r="C887" s="390">
        <v>1023</v>
      </c>
      <c r="D887" s="390">
        <v>981</v>
      </c>
      <c r="E887" s="390">
        <v>841</v>
      </c>
      <c r="F887" s="224"/>
    </row>
    <row r="888" s="59" customFormat="1" spans="1:6">
      <c r="A888" s="388">
        <v>2130205</v>
      </c>
      <c r="B888" s="388" t="s">
        <v>797</v>
      </c>
      <c r="C888" s="390"/>
      <c r="D888" s="390">
        <v>1036</v>
      </c>
      <c r="E888" s="390"/>
      <c r="F888" s="224"/>
    </row>
    <row r="889" s="59" customFormat="1" spans="1:6">
      <c r="A889" s="388">
        <v>2130206</v>
      </c>
      <c r="B889" s="388" t="s">
        <v>798</v>
      </c>
      <c r="C889" s="390"/>
      <c r="D889" s="390"/>
      <c r="E889" s="390"/>
      <c r="F889" s="224"/>
    </row>
    <row r="890" s="59" customFormat="1" spans="1:6">
      <c r="A890" s="388">
        <v>2130207</v>
      </c>
      <c r="B890" s="388" t="s">
        <v>799</v>
      </c>
      <c r="C890" s="390"/>
      <c r="D890" s="390">
        <v>314</v>
      </c>
      <c r="E890" s="390"/>
      <c r="F890" s="224"/>
    </row>
    <row r="891" s="59" customFormat="1" spans="1:6">
      <c r="A891" s="388">
        <v>2130209</v>
      </c>
      <c r="B891" s="388" t="s">
        <v>800</v>
      </c>
      <c r="C891" s="390"/>
      <c r="D891" s="390">
        <v>78</v>
      </c>
      <c r="E891" s="390"/>
      <c r="F891" s="224"/>
    </row>
    <row r="892" s="59" customFormat="1" spans="1:6">
      <c r="A892" s="388">
        <v>2130210</v>
      </c>
      <c r="B892" s="388" t="s">
        <v>801</v>
      </c>
      <c r="C892" s="390"/>
      <c r="D892" s="390"/>
      <c r="E892" s="390"/>
      <c r="F892" s="224"/>
    </row>
    <row r="893" s="59" customFormat="1" spans="1:6">
      <c r="A893" s="388">
        <v>2130211</v>
      </c>
      <c r="B893" s="388" t="s">
        <v>802</v>
      </c>
      <c r="C893" s="390"/>
      <c r="D893" s="390"/>
      <c r="E893" s="390"/>
      <c r="F893" s="224"/>
    </row>
    <row r="894" s="59" customFormat="1" spans="1:6">
      <c r="A894" s="388">
        <v>2130212</v>
      </c>
      <c r="B894" s="388" t="s">
        <v>803</v>
      </c>
      <c r="C894" s="390"/>
      <c r="D894" s="390"/>
      <c r="E894" s="390"/>
      <c r="F894" s="224"/>
    </row>
    <row r="895" s="59" customFormat="1" spans="1:6">
      <c r="A895" s="388">
        <v>2130213</v>
      </c>
      <c r="B895" s="388" t="s">
        <v>804</v>
      </c>
      <c r="C895" s="390"/>
      <c r="D895" s="390">
        <v>14</v>
      </c>
      <c r="E895" s="390"/>
      <c r="F895" s="224"/>
    </row>
    <row r="896" s="59" customFormat="1" spans="1:6">
      <c r="A896" s="388">
        <v>2130217</v>
      </c>
      <c r="B896" s="388" t="s">
        <v>805</v>
      </c>
      <c r="C896" s="390"/>
      <c r="D896" s="390"/>
      <c r="E896" s="390"/>
      <c r="F896" s="224"/>
    </row>
    <row r="897" s="59" customFormat="1" spans="1:6">
      <c r="A897" s="388">
        <v>2130220</v>
      </c>
      <c r="B897" s="388" t="s">
        <v>806</v>
      </c>
      <c r="C897" s="390"/>
      <c r="D897" s="390"/>
      <c r="E897" s="390"/>
      <c r="F897" s="224"/>
    </row>
    <row r="898" s="59" customFormat="1" spans="1:6">
      <c r="A898" s="388">
        <v>2130221</v>
      </c>
      <c r="B898" s="388" t="s">
        <v>807</v>
      </c>
      <c r="C898" s="390"/>
      <c r="D898" s="390"/>
      <c r="E898" s="390"/>
      <c r="F898" s="224"/>
    </row>
    <row r="899" s="59" customFormat="1" spans="1:6">
      <c r="A899" s="388">
        <v>2130223</v>
      </c>
      <c r="B899" s="388" t="s">
        <v>808</v>
      </c>
      <c r="C899" s="390"/>
      <c r="D899" s="390"/>
      <c r="E899" s="390"/>
      <c r="F899" s="224"/>
    </row>
    <row r="900" s="59" customFormat="1" spans="1:6">
      <c r="A900" s="388">
        <v>2130226</v>
      </c>
      <c r="B900" s="388" t="s">
        <v>809</v>
      </c>
      <c r="C900" s="390"/>
      <c r="D900" s="390"/>
      <c r="E900" s="390"/>
      <c r="F900" s="224"/>
    </row>
    <row r="901" s="59" customFormat="1" spans="1:6">
      <c r="A901" s="388">
        <v>2130227</v>
      </c>
      <c r="B901" s="388" t="s">
        <v>810</v>
      </c>
      <c r="C901" s="390"/>
      <c r="D901" s="390"/>
      <c r="E901" s="390"/>
      <c r="F901" s="224"/>
    </row>
    <row r="902" s="59" customFormat="1" spans="1:6">
      <c r="A902" s="388">
        <v>2130232</v>
      </c>
      <c r="B902" s="388" t="s">
        <v>811</v>
      </c>
      <c r="C902" s="390"/>
      <c r="D902" s="390"/>
      <c r="E902" s="390"/>
      <c r="F902" s="224"/>
    </row>
    <row r="903" s="59" customFormat="1" spans="1:6">
      <c r="A903" s="388">
        <v>2130234</v>
      </c>
      <c r="B903" s="388" t="s">
        <v>812</v>
      </c>
      <c r="C903" s="390"/>
      <c r="D903" s="390">
        <v>45</v>
      </c>
      <c r="E903" s="390"/>
      <c r="F903" s="224"/>
    </row>
    <row r="904" s="59" customFormat="1" spans="1:6">
      <c r="A904" s="388">
        <v>2130235</v>
      </c>
      <c r="B904" s="388" t="s">
        <v>813</v>
      </c>
      <c r="C904" s="390"/>
      <c r="D904" s="390"/>
      <c r="E904" s="390"/>
      <c r="F904" s="224"/>
    </row>
    <row r="905" s="59" customFormat="1" spans="1:6">
      <c r="A905" s="388">
        <v>2130236</v>
      </c>
      <c r="B905" s="388" t="s">
        <v>814</v>
      </c>
      <c r="C905" s="390"/>
      <c r="D905" s="390"/>
      <c r="E905" s="390"/>
      <c r="F905" s="224"/>
    </row>
    <row r="906" s="59" customFormat="1" spans="1:6">
      <c r="A906" s="388">
        <v>2130237</v>
      </c>
      <c r="B906" s="388" t="s">
        <v>815</v>
      </c>
      <c r="C906" s="390"/>
      <c r="D906" s="390"/>
      <c r="E906" s="390"/>
      <c r="F906" s="224"/>
    </row>
    <row r="907" s="59" customFormat="1" spans="1:6">
      <c r="A907" s="388">
        <v>2130299</v>
      </c>
      <c r="B907" s="388" t="s">
        <v>816</v>
      </c>
      <c r="C907" s="390"/>
      <c r="D907" s="390">
        <v>783</v>
      </c>
      <c r="E907" s="390">
        <v>531</v>
      </c>
      <c r="F907" s="224"/>
    </row>
    <row r="908" s="340" customFormat="1" spans="1:6">
      <c r="A908" s="388">
        <v>21303</v>
      </c>
      <c r="B908" s="388" t="s">
        <v>817</v>
      </c>
      <c r="C908" s="389">
        <f>SUM(C909:C933)</f>
        <v>20900</v>
      </c>
      <c r="D908" s="389">
        <f>SUM(D909:D933)</f>
        <v>22873</v>
      </c>
      <c r="E908" s="389">
        <f>SUM(E909:E933)</f>
        <v>1952</v>
      </c>
      <c r="F908" s="220"/>
    </row>
    <row r="909" s="59" customFormat="1" spans="1:6">
      <c r="A909" s="388">
        <v>2130301</v>
      </c>
      <c r="B909" s="388" t="s">
        <v>146</v>
      </c>
      <c r="C909" s="390">
        <v>113</v>
      </c>
      <c r="D909" s="390">
        <v>256</v>
      </c>
      <c r="E909" s="390">
        <v>216</v>
      </c>
      <c r="F909" s="224"/>
    </row>
    <row r="910" s="59" customFormat="1" spans="1:6">
      <c r="A910" s="388">
        <v>2130302</v>
      </c>
      <c r="B910" s="388" t="s">
        <v>147</v>
      </c>
      <c r="C910" s="390"/>
      <c r="D910" s="390"/>
      <c r="E910" s="390"/>
      <c r="F910" s="224"/>
    </row>
    <row r="911" s="59" customFormat="1" spans="1:6">
      <c r="A911" s="388">
        <v>2130303</v>
      </c>
      <c r="B911" s="388" t="s">
        <v>148</v>
      </c>
      <c r="C911" s="390"/>
      <c r="D911" s="390"/>
      <c r="E911" s="390"/>
      <c r="F911" s="224"/>
    </row>
    <row r="912" s="59" customFormat="1" spans="1:6">
      <c r="A912" s="388">
        <v>2130304</v>
      </c>
      <c r="B912" s="388" t="s">
        <v>818</v>
      </c>
      <c r="C912" s="390"/>
      <c r="D912" s="390"/>
      <c r="E912" s="390"/>
      <c r="F912" s="224"/>
    </row>
    <row r="913" s="59" customFormat="1" spans="1:6">
      <c r="A913" s="388">
        <v>2130305</v>
      </c>
      <c r="B913" s="388" t="s">
        <v>819</v>
      </c>
      <c r="C913" s="390"/>
      <c r="D913" s="390">
        <v>20000</v>
      </c>
      <c r="E913" s="390"/>
      <c r="F913" s="224"/>
    </row>
    <row r="914" s="59" customFormat="1" spans="1:6">
      <c r="A914" s="388">
        <v>2130306</v>
      </c>
      <c r="B914" s="388" t="s">
        <v>820</v>
      </c>
      <c r="C914" s="390"/>
      <c r="D914" s="390"/>
      <c r="E914" s="390"/>
      <c r="F914" s="224"/>
    </row>
    <row r="915" s="59" customFormat="1" spans="1:6">
      <c r="A915" s="388">
        <v>2130307</v>
      </c>
      <c r="B915" s="388" t="s">
        <v>821</v>
      </c>
      <c r="C915" s="390"/>
      <c r="D915" s="390"/>
      <c r="E915" s="390"/>
      <c r="F915" s="224"/>
    </row>
    <row r="916" s="59" customFormat="1" spans="1:6">
      <c r="A916" s="388">
        <v>2130308</v>
      </c>
      <c r="B916" s="388" t="s">
        <v>822</v>
      </c>
      <c r="C916" s="390"/>
      <c r="D916" s="390"/>
      <c r="E916" s="390"/>
      <c r="F916" s="224"/>
    </row>
    <row r="917" s="59" customFormat="1" spans="1:6">
      <c r="A917" s="388">
        <v>2130309</v>
      </c>
      <c r="B917" s="388" t="s">
        <v>823</v>
      </c>
      <c r="C917" s="390"/>
      <c r="D917" s="390"/>
      <c r="E917" s="390"/>
      <c r="F917" s="224"/>
    </row>
    <row r="918" s="59" customFormat="1" spans="1:6">
      <c r="A918" s="388">
        <v>2130310</v>
      </c>
      <c r="B918" s="388" t="s">
        <v>824</v>
      </c>
      <c r="C918" s="390"/>
      <c r="D918" s="390"/>
      <c r="E918" s="390"/>
      <c r="F918" s="224"/>
    </row>
    <row r="919" s="59" customFormat="1" spans="1:6">
      <c r="A919" s="388">
        <v>2130311</v>
      </c>
      <c r="B919" s="388" t="s">
        <v>825</v>
      </c>
      <c r="C919" s="390"/>
      <c r="D919" s="390"/>
      <c r="E919" s="390"/>
      <c r="F919" s="224"/>
    </row>
    <row r="920" s="59" customFormat="1" spans="1:6">
      <c r="A920" s="388">
        <v>2130312</v>
      </c>
      <c r="B920" s="388" t="s">
        <v>826</v>
      </c>
      <c r="C920" s="390"/>
      <c r="D920" s="390"/>
      <c r="E920" s="390"/>
      <c r="F920" s="224"/>
    </row>
    <row r="921" s="59" customFormat="1" spans="1:6">
      <c r="A921" s="388">
        <v>2130313</v>
      </c>
      <c r="B921" s="388" t="s">
        <v>827</v>
      </c>
      <c r="C921" s="390"/>
      <c r="D921" s="390"/>
      <c r="E921" s="390"/>
      <c r="F921" s="224"/>
    </row>
    <row r="922" s="59" customFormat="1" spans="1:6">
      <c r="A922" s="388">
        <v>2130314</v>
      </c>
      <c r="B922" s="388" t="s">
        <v>828</v>
      </c>
      <c r="C922" s="390"/>
      <c r="D922" s="390"/>
      <c r="E922" s="390"/>
      <c r="F922" s="224"/>
    </row>
    <row r="923" s="59" customFormat="1" spans="1:6">
      <c r="A923" s="388">
        <v>2130315</v>
      </c>
      <c r="B923" s="388" t="s">
        <v>829</v>
      </c>
      <c r="C923" s="390"/>
      <c r="D923" s="390"/>
      <c r="E923" s="390"/>
      <c r="F923" s="224"/>
    </row>
    <row r="924" s="59" customFormat="1" spans="1:6">
      <c r="A924" s="388">
        <v>2130316</v>
      </c>
      <c r="B924" s="388" t="s">
        <v>830</v>
      </c>
      <c r="C924" s="390"/>
      <c r="D924" s="390">
        <v>20</v>
      </c>
      <c r="E924" s="390"/>
      <c r="F924" s="224"/>
    </row>
    <row r="925" s="59" customFormat="1" spans="1:6">
      <c r="A925" s="388">
        <v>2130317</v>
      </c>
      <c r="B925" s="388" t="s">
        <v>831</v>
      </c>
      <c r="C925" s="390">
        <v>787</v>
      </c>
      <c r="D925" s="390">
        <v>620</v>
      </c>
      <c r="E925" s="390">
        <v>315</v>
      </c>
      <c r="F925" s="224"/>
    </row>
    <row r="926" s="59" customFormat="1" spans="1:6">
      <c r="A926" s="388">
        <v>2130318</v>
      </c>
      <c r="B926" s="388" t="s">
        <v>832</v>
      </c>
      <c r="C926" s="390"/>
      <c r="D926" s="390"/>
      <c r="E926" s="390"/>
      <c r="F926" s="224"/>
    </row>
    <row r="927" s="59" customFormat="1" spans="1:6">
      <c r="A927" s="388">
        <v>2130319</v>
      </c>
      <c r="B927" s="388" t="s">
        <v>833</v>
      </c>
      <c r="C927" s="390"/>
      <c r="D927" s="390"/>
      <c r="E927" s="390"/>
      <c r="F927" s="224"/>
    </row>
    <row r="928" s="59" customFormat="1" spans="1:6">
      <c r="A928" s="388">
        <v>2130321</v>
      </c>
      <c r="B928" s="388" t="s">
        <v>834</v>
      </c>
      <c r="C928" s="390"/>
      <c r="D928" s="390"/>
      <c r="E928" s="390"/>
      <c r="F928" s="224"/>
    </row>
    <row r="929" s="59" customFormat="1" spans="1:6">
      <c r="A929" s="388">
        <v>2130322</v>
      </c>
      <c r="B929" s="388" t="s">
        <v>835</v>
      </c>
      <c r="C929" s="390"/>
      <c r="D929" s="390"/>
      <c r="E929" s="390"/>
      <c r="F929" s="224"/>
    </row>
    <row r="930" s="59" customFormat="1" spans="1:6">
      <c r="A930" s="388">
        <v>2130333</v>
      </c>
      <c r="B930" s="388" t="s">
        <v>808</v>
      </c>
      <c r="C930" s="390"/>
      <c r="D930" s="390"/>
      <c r="E930" s="390"/>
      <c r="F930" s="224"/>
    </row>
    <row r="931" s="59" customFormat="1" spans="1:6">
      <c r="A931" s="388">
        <v>2130334</v>
      </c>
      <c r="B931" s="388" t="s">
        <v>836</v>
      </c>
      <c r="C931" s="390"/>
      <c r="D931" s="390"/>
      <c r="E931" s="390"/>
      <c r="F931" s="224"/>
    </row>
    <row r="932" s="59" customFormat="1" spans="1:6">
      <c r="A932" s="388">
        <v>2130335</v>
      </c>
      <c r="B932" s="388" t="s">
        <v>837</v>
      </c>
      <c r="C932" s="390"/>
      <c r="D932" s="390">
        <v>300</v>
      </c>
      <c r="E932" s="390">
        <v>200</v>
      </c>
      <c r="F932" s="224"/>
    </row>
    <row r="933" s="59" customFormat="1" spans="1:6">
      <c r="A933" s="388">
        <v>2130399</v>
      </c>
      <c r="B933" s="388" t="s">
        <v>838</v>
      </c>
      <c r="C933" s="390">
        <v>20000</v>
      </c>
      <c r="D933" s="390">
        <v>1677</v>
      </c>
      <c r="E933" s="390">
        <v>1221</v>
      </c>
      <c r="F933" s="224"/>
    </row>
    <row r="934" s="340" customFormat="1" spans="1:6">
      <c r="A934" s="388">
        <v>21304</v>
      </c>
      <c r="B934" s="388" t="s">
        <v>839</v>
      </c>
      <c r="C934" s="389">
        <f>SUM(C935:C944)</f>
        <v>0</v>
      </c>
      <c r="D934" s="389">
        <f>SUM(D935:D944)</f>
        <v>0</v>
      </c>
      <c r="E934" s="389">
        <f>SUM(E935:E944)</f>
        <v>0</v>
      </c>
      <c r="F934" s="220"/>
    </row>
    <row r="935" s="59" customFormat="1" spans="1:6">
      <c r="A935" s="388">
        <v>2130401</v>
      </c>
      <c r="B935" s="388" t="s">
        <v>146</v>
      </c>
      <c r="C935" s="390"/>
      <c r="D935" s="390"/>
      <c r="E935" s="390"/>
      <c r="F935" s="224"/>
    </row>
    <row r="936" s="59" customFormat="1" spans="1:6">
      <c r="A936" s="388">
        <v>2130402</v>
      </c>
      <c r="B936" s="388" t="s">
        <v>147</v>
      </c>
      <c r="C936" s="390"/>
      <c r="D936" s="390"/>
      <c r="E936" s="390"/>
      <c r="F936" s="224"/>
    </row>
    <row r="937" s="59" customFormat="1" spans="1:6">
      <c r="A937" s="388">
        <v>2130403</v>
      </c>
      <c r="B937" s="388" t="s">
        <v>148</v>
      </c>
      <c r="C937" s="390"/>
      <c r="D937" s="390"/>
      <c r="E937" s="390"/>
      <c r="F937" s="224"/>
    </row>
    <row r="938" s="59" customFormat="1" spans="1:6">
      <c r="A938" s="388">
        <v>2130404</v>
      </c>
      <c r="B938" s="388" t="s">
        <v>840</v>
      </c>
      <c r="C938" s="390"/>
      <c r="D938" s="390"/>
      <c r="E938" s="390"/>
      <c r="F938" s="224"/>
    </row>
    <row r="939" s="59" customFormat="1" spans="1:6">
      <c r="A939" s="388">
        <v>2130405</v>
      </c>
      <c r="B939" s="388" t="s">
        <v>841</v>
      </c>
      <c r="C939" s="390"/>
      <c r="D939" s="390"/>
      <c r="E939" s="390"/>
      <c r="F939" s="224"/>
    </row>
    <row r="940" s="59" customFormat="1" spans="1:6">
      <c r="A940" s="388">
        <v>2130406</v>
      </c>
      <c r="B940" s="388" t="s">
        <v>842</v>
      </c>
      <c r="C940" s="390"/>
      <c r="D940" s="390"/>
      <c r="E940" s="390"/>
      <c r="F940" s="224"/>
    </row>
    <row r="941" s="59" customFormat="1" spans="1:6">
      <c r="A941" s="388">
        <v>2130407</v>
      </c>
      <c r="B941" s="388" t="s">
        <v>843</v>
      </c>
      <c r="C941" s="390"/>
      <c r="D941" s="390"/>
      <c r="E941" s="390"/>
      <c r="F941" s="224"/>
    </row>
    <row r="942" s="59" customFormat="1" spans="1:6">
      <c r="A942" s="388">
        <v>2130408</v>
      </c>
      <c r="B942" s="388" t="s">
        <v>844</v>
      </c>
      <c r="C942" s="390"/>
      <c r="D942" s="390"/>
      <c r="E942" s="390"/>
      <c r="F942" s="224"/>
    </row>
    <row r="943" s="59" customFormat="1" spans="1:6">
      <c r="A943" s="388">
        <v>2130409</v>
      </c>
      <c r="B943" s="388" t="s">
        <v>845</v>
      </c>
      <c r="C943" s="390"/>
      <c r="D943" s="390"/>
      <c r="E943" s="390"/>
      <c r="F943" s="224"/>
    </row>
    <row r="944" s="59" customFormat="1" spans="1:6">
      <c r="A944" s="388">
        <v>2130499</v>
      </c>
      <c r="B944" s="388" t="s">
        <v>846</v>
      </c>
      <c r="C944" s="390"/>
      <c r="D944" s="390"/>
      <c r="E944" s="390"/>
      <c r="F944" s="224"/>
    </row>
    <row r="945" s="340" customFormat="1" spans="1:6">
      <c r="A945" s="388">
        <v>21305</v>
      </c>
      <c r="B945" s="388" t="s">
        <v>847</v>
      </c>
      <c r="C945" s="389">
        <f>SUM(C946:C955)</f>
        <v>4830</v>
      </c>
      <c r="D945" s="389">
        <f>SUM(D946:D955)</f>
        <v>13528</v>
      </c>
      <c r="E945" s="389">
        <f>SUM(E946:E955)</f>
        <v>11172</v>
      </c>
      <c r="F945" s="220"/>
    </row>
    <row r="946" s="59" customFormat="1" spans="1:6">
      <c r="A946" s="388">
        <v>2130501</v>
      </c>
      <c r="B946" s="388" t="s">
        <v>146</v>
      </c>
      <c r="C946" s="390"/>
      <c r="D946" s="390">
        <v>110</v>
      </c>
      <c r="E946" s="390">
        <v>63</v>
      </c>
      <c r="F946" s="224"/>
    </row>
    <row r="947" s="59" customFormat="1" spans="1:6">
      <c r="A947" s="388">
        <v>2130502</v>
      </c>
      <c r="B947" s="388" t="s">
        <v>147</v>
      </c>
      <c r="C947" s="390"/>
      <c r="D947" s="390"/>
      <c r="E947" s="390"/>
      <c r="F947" s="224"/>
    </row>
    <row r="948" s="59" customFormat="1" spans="1:6">
      <c r="A948" s="388">
        <v>2130503</v>
      </c>
      <c r="B948" s="388" t="s">
        <v>148</v>
      </c>
      <c r="C948" s="390"/>
      <c r="D948" s="390"/>
      <c r="E948" s="390"/>
      <c r="F948" s="224"/>
    </row>
    <row r="949" s="59" customFormat="1" spans="1:6">
      <c r="A949" s="388">
        <v>2130504</v>
      </c>
      <c r="B949" s="388" t="s">
        <v>848</v>
      </c>
      <c r="C949" s="390"/>
      <c r="D949" s="390"/>
      <c r="E949" s="390"/>
      <c r="F949" s="224"/>
    </row>
    <row r="950" s="59" customFormat="1" spans="1:6">
      <c r="A950" s="388">
        <v>2130505</v>
      </c>
      <c r="B950" s="388" t="s">
        <v>849</v>
      </c>
      <c r="C950" s="390"/>
      <c r="D950" s="390"/>
      <c r="E950" s="390"/>
      <c r="F950" s="224"/>
    </row>
    <row r="951" s="59" customFormat="1" spans="1:6">
      <c r="A951" s="388">
        <v>2130506</v>
      </c>
      <c r="B951" s="388" t="s">
        <v>850</v>
      </c>
      <c r="C951" s="390"/>
      <c r="D951" s="390">
        <v>318</v>
      </c>
      <c r="E951" s="390">
        <v>305</v>
      </c>
      <c r="F951" s="224"/>
    </row>
    <row r="952" s="59" customFormat="1" spans="1:6">
      <c r="A952" s="388">
        <v>2130507</v>
      </c>
      <c r="B952" s="388" t="s">
        <v>851</v>
      </c>
      <c r="C952" s="390"/>
      <c r="D952" s="390"/>
      <c r="E952" s="390"/>
      <c r="F952" s="224"/>
    </row>
    <row r="953" s="59" customFormat="1" spans="1:6">
      <c r="A953" s="388">
        <v>2130508</v>
      </c>
      <c r="B953" s="388" t="s">
        <v>852</v>
      </c>
      <c r="C953" s="390"/>
      <c r="D953" s="390"/>
      <c r="E953" s="390"/>
      <c r="F953" s="224"/>
    </row>
    <row r="954" s="59" customFormat="1" spans="1:6">
      <c r="A954" s="388">
        <v>2130550</v>
      </c>
      <c r="B954" s="388" t="s">
        <v>853</v>
      </c>
      <c r="C954" s="390"/>
      <c r="D954" s="390">
        <v>1</v>
      </c>
      <c r="E954" s="390">
        <v>47</v>
      </c>
      <c r="F954" s="224"/>
    </row>
    <row r="955" s="59" customFormat="1" spans="1:6">
      <c r="A955" s="388">
        <v>2130599</v>
      </c>
      <c r="B955" s="388" t="s">
        <v>854</v>
      </c>
      <c r="C955" s="390">
        <v>4830</v>
      </c>
      <c r="D955" s="390">
        <v>13099</v>
      </c>
      <c r="E955" s="390">
        <v>10757</v>
      </c>
      <c r="F955" s="224"/>
    </row>
    <row r="956" s="340" customFormat="1" spans="1:6">
      <c r="A956" s="388">
        <v>21306</v>
      </c>
      <c r="B956" s="388" t="s">
        <v>855</v>
      </c>
      <c r="C956" s="389">
        <f>SUM(C957:C961)</f>
        <v>0</v>
      </c>
      <c r="D956" s="389">
        <f>SUM(D957:D961)</f>
        <v>0</v>
      </c>
      <c r="E956" s="389">
        <f>SUM(E957:E961)</f>
        <v>0</v>
      </c>
      <c r="F956" s="220"/>
    </row>
    <row r="957" s="59" customFormat="1" spans="1:6">
      <c r="A957" s="388">
        <v>2130601</v>
      </c>
      <c r="B957" s="388" t="s">
        <v>436</v>
      </c>
      <c r="C957" s="390"/>
      <c r="D957" s="390"/>
      <c r="E957" s="390"/>
      <c r="F957" s="224"/>
    </row>
    <row r="958" s="59" customFormat="1" spans="1:6">
      <c r="A958" s="388">
        <v>2130602</v>
      </c>
      <c r="B958" s="388" t="s">
        <v>856</v>
      </c>
      <c r="C958" s="390"/>
      <c r="D958" s="390"/>
      <c r="E958" s="390"/>
      <c r="F958" s="224"/>
    </row>
    <row r="959" s="59" customFormat="1" spans="1:6">
      <c r="A959" s="388">
        <v>2130603</v>
      </c>
      <c r="B959" s="388" t="s">
        <v>857</v>
      </c>
      <c r="C959" s="390"/>
      <c r="D959" s="390"/>
      <c r="E959" s="390"/>
      <c r="F959" s="224"/>
    </row>
    <row r="960" s="59" customFormat="1" spans="1:6">
      <c r="A960" s="388">
        <v>2130604</v>
      </c>
      <c r="B960" s="388" t="s">
        <v>858</v>
      </c>
      <c r="C960" s="390"/>
      <c r="D960" s="390"/>
      <c r="E960" s="390"/>
      <c r="F960" s="224"/>
    </row>
    <row r="961" s="59" customFormat="1" spans="1:6">
      <c r="A961" s="388">
        <v>2130699</v>
      </c>
      <c r="B961" s="388" t="s">
        <v>859</v>
      </c>
      <c r="C961" s="390"/>
      <c r="D961" s="390"/>
      <c r="E961" s="390"/>
      <c r="F961" s="224"/>
    </row>
    <row r="962" s="340" customFormat="1" spans="1:6">
      <c r="A962" s="388">
        <v>21307</v>
      </c>
      <c r="B962" s="388" t="s">
        <v>860</v>
      </c>
      <c r="C962" s="389">
        <f>SUM(C963:C968)</f>
        <v>5722</v>
      </c>
      <c r="D962" s="389">
        <f>SUM(D963:D968)</f>
        <v>5481</v>
      </c>
      <c r="E962" s="389">
        <f>SUM(E963:E968)</f>
        <v>5430</v>
      </c>
      <c r="F962" s="220"/>
    </row>
    <row r="963" s="59" customFormat="1" spans="1:6">
      <c r="A963" s="388">
        <v>2130701</v>
      </c>
      <c r="B963" s="388" t="s">
        <v>861</v>
      </c>
      <c r="C963" s="390"/>
      <c r="D963" s="390">
        <v>481</v>
      </c>
      <c r="E963" s="390">
        <v>643</v>
      </c>
      <c r="F963" s="224"/>
    </row>
    <row r="964" s="59" customFormat="1" spans="1:6">
      <c r="A964" s="388">
        <v>2130704</v>
      </c>
      <c r="B964" s="388" t="s">
        <v>862</v>
      </c>
      <c r="C964" s="390"/>
      <c r="D964" s="390"/>
      <c r="E964" s="390"/>
      <c r="F964" s="224"/>
    </row>
    <row r="965" s="59" customFormat="1" spans="1:6">
      <c r="A965" s="388">
        <v>2130705</v>
      </c>
      <c r="B965" s="388" t="s">
        <v>863</v>
      </c>
      <c r="C965" s="390">
        <v>3447</v>
      </c>
      <c r="D965" s="390">
        <v>3485</v>
      </c>
      <c r="E965" s="390">
        <v>3512</v>
      </c>
      <c r="F965" s="224"/>
    </row>
    <row r="966" s="59" customFormat="1" spans="1:6">
      <c r="A966" s="388">
        <v>2130706</v>
      </c>
      <c r="B966" s="388" t="s">
        <v>864</v>
      </c>
      <c r="C966" s="390"/>
      <c r="D966" s="390">
        <v>180</v>
      </c>
      <c r="E966" s="390"/>
      <c r="F966" s="224"/>
    </row>
    <row r="967" s="59" customFormat="1" spans="1:6">
      <c r="A967" s="388">
        <v>2130707</v>
      </c>
      <c r="B967" s="388" t="s">
        <v>865</v>
      </c>
      <c r="C967" s="390">
        <v>1275</v>
      </c>
      <c r="D967" s="390">
        <v>1275</v>
      </c>
      <c r="E967" s="390">
        <v>1275</v>
      </c>
      <c r="F967" s="224"/>
    </row>
    <row r="968" s="59" customFormat="1" spans="1:6">
      <c r="A968" s="388">
        <v>2130799</v>
      </c>
      <c r="B968" s="388" t="s">
        <v>866</v>
      </c>
      <c r="C968" s="390">
        <v>1000</v>
      </c>
      <c r="D968" s="390">
        <v>60</v>
      </c>
      <c r="E968" s="390"/>
      <c r="F968" s="224"/>
    </row>
    <row r="969" s="340" customFormat="1" spans="1:6">
      <c r="A969" s="388">
        <v>21308</v>
      </c>
      <c r="B969" s="388" t="s">
        <v>867</v>
      </c>
      <c r="C969" s="389">
        <f>SUM(C970:C975)</f>
        <v>0</v>
      </c>
      <c r="D969" s="389">
        <f>SUM(D970:D975)</f>
        <v>310</v>
      </c>
      <c r="E969" s="389">
        <f>SUM(E970:E975)</f>
        <v>205</v>
      </c>
      <c r="F969" s="220"/>
    </row>
    <row r="970" s="59" customFormat="1" spans="1:6">
      <c r="A970" s="388">
        <v>2130801</v>
      </c>
      <c r="B970" s="388" t="s">
        <v>868</v>
      </c>
      <c r="C970" s="390"/>
      <c r="D970" s="390"/>
      <c r="E970" s="390"/>
      <c r="F970" s="224"/>
    </row>
    <row r="971" s="59" customFormat="1" spans="1:6">
      <c r="A971" s="388">
        <v>2130802</v>
      </c>
      <c r="B971" s="388" t="s">
        <v>869</v>
      </c>
      <c r="C971" s="390"/>
      <c r="D971" s="390"/>
      <c r="E971" s="390"/>
      <c r="F971" s="224"/>
    </row>
    <row r="972" s="59" customFormat="1" spans="1:6">
      <c r="A972" s="388">
        <v>2130803</v>
      </c>
      <c r="B972" s="388" t="s">
        <v>870</v>
      </c>
      <c r="C972" s="390"/>
      <c r="D972" s="390">
        <v>266</v>
      </c>
      <c r="E972" s="390">
        <v>205</v>
      </c>
      <c r="F972" s="224"/>
    </row>
    <row r="973" s="59" customFormat="1" spans="1:6">
      <c r="A973" s="388">
        <v>2130804</v>
      </c>
      <c r="B973" s="388" t="s">
        <v>871</v>
      </c>
      <c r="C973" s="390"/>
      <c r="D973" s="390">
        <v>44</v>
      </c>
      <c r="E973" s="390"/>
      <c r="F973" s="224"/>
    </row>
    <row r="974" s="59" customFormat="1" spans="1:6">
      <c r="A974" s="388">
        <v>2130805</v>
      </c>
      <c r="B974" s="388" t="s">
        <v>872</v>
      </c>
      <c r="C974" s="390"/>
      <c r="D974" s="390"/>
      <c r="E974" s="390"/>
      <c r="F974" s="224"/>
    </row>
    <row r="975" s="59" customFormat="1" spans="1:6">
      <c r="A975" s="388">
        <v>2130899</v>
      </c>
      <c r="B975" s="388" t="s">
        <v>873</v>
      </c>
      <c r="C975" s="390"/>
      <c r="D975" s="390"/>
      <c r="E975" s="390"/>
      <c r="F975" s="224"/>
    </row>
    <row r="976" s="340" customFormat="1" spans="1:6">
      <c r="A976" s="388">
        <v>21309</v>
      </c>
      <c r="B976" s="388" t="s">
        <v>874</v>
      </c>
      <c r="C976" s="389">
        <f>SUM(C977:C978)</f>
        <v>0</v>
      </c>
      <c r="D976" s="389">
        <f>SUM(D977:D978)</f>
        <v>0</v>
      </c>
      <c r="E976" s="389">
        <f>SUM(E977:E978)</f>
        <v>0</v>
      </c>
      <c r="F976" s="220"/>
    </row>
    <row r="977" s="59" customFormat="1" spans="1:6">
      <c r="A977" s="388">
        <v>2130901</v>
      </c>
      <c r="B977" s="388" t="s">
        <v>875</v>
      </c>
      <c r="C977" s="390"/>
      <c r="D977" s="390"/>
      <c r="E977" s="390"/>
      <c r="F977" s="224"/>
    </row>
    <row r="978" s="59" customFormat="1" spans="1:6">
      <c r="A978" s="388">
        <v>2130999</v>
      </c>
      <c r="B978" s="388" t="s">
        <v>876</v>
      </c>
      <c r="C978" s="390"/>
      <c r="D978" s="390"/>
      <c r="E978" s="390"/>
      <c r="F978" s="224"/>
    </row>
    <row r="979" s="340" customFormat="1" spans="1:6">
      <c r="A979" s="388">
        <v>21399</v>
      </c>
      <c r="B979" s="388" t="s">
        <v>877</v>
      </c>
      <c r="C979" s="389">
        <f>SUM(C980:C981)</f>
        <v>628</v>
      </c>
      <c r="D979" s="389">
        <f>SUM(D980:D981)</f>
        <v>1488</v>
      </c>
      <c r="E979" s="389">
        <f>SUM(E980:E981)</f>
        <v>200</v>
      </c>
      <c r="F979" s="220"/>
    </row>
    <row r="980" s="59" customFormat="1" spans="1:6">
      <c r="A980" s="388">
        <v>2139901</v>
      </c>
      <c r="B980" s="388" t="s">
        <v>878</v>
      </c>
      <c r="C980" s="390"/>
      <c r="D980" s="390"/>
      <c r="E980" s="390"/>
      <c r="F980" s="224"/>
    </row>
    <row r="981" s="59" customFormat="1" spans="1:6">
      <c r="A981" s="388">
        <v>2139999</v>
      </c>
      <c r="B981" s="388" t="s">
        <v>879</v>
      </c>
      <c r="C981" s="390">
        <v>628</v>
      </c>
      <c r="D981" s="390">
        <v>1488</v>
      </c>
      <c r="E981" s="390">
        <v>200</v>
      </c>
      <c r="F981" s="224"/>
    </row>
    <row r="982" s="59" customFormat="1" spans="1:6">
      <c r="A982" s="385">
        <v>214</v>
      </c>
      <c r="B982" s="385" t="s">
        <v>81</v>
      </c>
      <c r="C982" s="386">
        <f>SUM(C983,C1006,C1016,C1026,C1031,C1038,C1043)</f>
        <v>844</v>
      </c>
      <c r="D982" s="386">
        <f>SUM(D983,D1006,D1016,D1026,D1031,D1038,D1043)</f>
        <v>1908</v>
      </c>
      <c r="E982" s="386">
        <f>SUM(E983,E1006,E1016,E1026,E1031,E1038,E1043)</f>
        <v>7190</v>
      </c>
      <c r="F982" s="224"/>
    </row>
    <row r="983" s="340" customFormat="1" spans="1:6">
      <c r="A983" s="388">
        <v>21401</v>
      </c>
      <c r="B983" s="388" t="s">
        <v>880</v>
      </c>
      <c r="C983" s="389">
        <f>SUM(C984:C1005)</f>
        <v>783</v>
      </c>
      <c r="D983" s="389">
        <f>SUM(D984:D1005)</f>
        <v>881</v>
      </c>
      <c r="E983" s="389">
        <f>SUM(E984:E1005)</f>
        <v>5992</v>
      </c>
      <c r="F983" s="220"/>
    </row>
    <row r="984" s="59" customFormat="1" spans="1:6">
      <c r="A984" s="388">
        <v>2140101</v>
      </c>
      <c r="B984" s="388" t="s">
        <v>146</v>
      </c>
      <c r="C984" s="390">
        <v>202</v>
      </c>
      <c r="D984" s="390">
        <v>182</v>
      </c>
      <c r="E984" s="390">
        <v>125</v>
      </c>
      <c r="F984" s="224"/>
    </row>
    <row r="985" s="59" customFormat="1" spans="1:6">
      <c r="A985" s="388">
        <v>2140102</v>
      </c>
      <c r="B985" s="388" t="s">
        <v>147</v>
      </c>
      <c r="C985" s="390"/>
      <c r="D985" s="390"/>
      <c r="E985" s="390"/>
      <c r="F985" s="224"/>
    </row>
    <row r="986" s="59" customFormat="1" spans="1:6">
      <c r="A986" s="388">
        <v>2140103</v>
      </c>
      <c r="B986" s="388" t="s">
        <v>148</v>
      </c>
      <c r="C986" s="390"/>
      <c r="D986" s="390"/>
      <c r="E986" s="390"/>
      <c r="F986" s="224"/>
    </row>
    <row r="987" s="59" customFormat="1" spans="1:6">
      <c r="A987" s="388">
        <v>2140104</v>
      </c>
      <c r="B987" s="388" t="s">
        <v>881</v>
      </c>
      <c r="C987" s="390"/>
      <c r="D987" s="390"/>
      <c r="E987" s="390">
        <v>5040</v>
      </c>
      <c r="F987" s="224"/>
    </row>
    <row r="988" s="59" customFormat="1" spans="1:6">
      <c r="A988" s="388">
        <v>2140106</v>
      </c>
      <c r="B988" s="388" t="s">
        <v>882</v>
      </c>
      <c r="C988" s="390">
        <v>487</v>
      </c>
      <c r="D988" s="390">
        <v>421</v>
      </c>
      <c r="E988" s="390">
        <v>309</v>
      </c>
      <c r="F988" s="224"/>
    </row>
    <row r="989" s="59" customFormat="1" spans="1:6">
      <c r="A989" s="388">
        <v>2140109</v>
      </c>
      <c r="B989" s="388" t="s">
        <v>883</v>
      </c>
      <c r="C989" s="390"/>
      <c r="D989" s="390"/>
      <c r="E989" s="390"/>
      <c r="F989" s="224"/>
    </row>
    <row r="990" s="59" customFormat="1" spans="1:6">
      <c r="A990" s="388">
        <v>2140110</v>
      </c>
      <c r="B990" s="388" t="s">
        <v>884</v>
      </c>
      <c r="C990" s="390"/>
      <c r="D990" s="390"/>
      <c r="E990" s="390"/>
      <c r="F990" s="224"/>
    </row>
    <row r="991" s="59" customFormat="1" spans="1:6">
      <c r="A991" s="388">
        <v>2140111</v>
      </c>
      <c r="B991" s="388" t="s">
        <v>885</v>
      </c>
      <c r="C991" s="390"/>
      <c r="D991" s="390"/>
      <c r="E991" s="390"/>
      <c r="F991" s="224"/>
    </row>
    <row r="992" s="59" customFormat="1" spans="1:6">
      <c r="A992" s="388">
        <v>2140112</v>
      </c>
      <c r="B992" s="388" t="s">
        <v>886</v>
      </c>
      <c r="C992" s="390">
        <v>35</v>
      </c>
      <c r="D992" s="390">
        <v>40</v>
      </c>
      <c r="E992" s="390">
        <v>37</v>
      </c>
      <c r="F992" s="224"/>
    </row>
    <row r="993" s="59" customFormat="1" spans="1:6">
      <c r="A993" s="388">
        <v>2140114</v>
      </c>
      <c r="B993" s="388" t="s">
        <v>887</v>
      </c>
      <c r="C993" s="390"/>
      <c r="D993" s="390"/>
      <c r="E993" s="390"/>
      <c r="F993" s="224"/>
    </row>
    <row r="994" s="59" customFormat="1" spans="1:6">
      <c r="A994" s="388">
        <v>2140122</v>
      </c>
      <c r="B994" s="388" t="s">
        <v>888</v>
      </c>
      <c r="C994" s="390"/>
      <c r="D994" s="390"/>
      <c r="E994" s="390"/>
      <c r="F994" s="224"/>
    </row>
    <row r="995" s="59" customFormat="1" spans="1:6">
      <c r="A995" s="388">
        <v>2140123</v>
      </c>
      <c r="B995" s="388" t="s">
        <v>889</v>
      </c>
      <c r="C995" s="390"/>
      <c r="D995" s="390"/>
      <c r="E995" s="390"/>
      <c r="F995" s="224"/>
    </row>
    <row r="996" s="59" customFormat="1" spans="1:6">
      <c r="A996" s="388">
        <v>2140127</v>
      </c>
      <c r="B996" s="388" t="s">
        <v>890</v>
      </c>
      <c r="C996" s="390"/>
      <c r="D996" s="390"/>
      <c r="E996" s="390"/>
      <c r="F996" s="224"/>
    </row>
    <row r="997" s="59" customFormat="1" spans="1:6">
      <c r="A997" s="388">
        <v>2140128</v>
      </c>
      <c r="B997" s="388" t="s">
        <v>891</v>
      </c>
      <c r="C997" s="390"/>
      <c r="D997" s="390"/>
      <c r="E997" s="390"/>
      <c r="F997" s="224"/>
    </row>
    <row r="998" s="59" customFormat="1" spans="1:6">
      <c r="A998" s="388">
        <v>2140129</v>
      </c>
      <c r="B998" s="388" t="s">
        <v>892</v>
      </c>
      <c r="C998" s="390"/>
      <c r="D998" s="390"/>
      <c r="E998" s="390"/>
      <c r="F998" s="224"/>
    </row>
    <row r="999" s="59" customFormat="1" spans="1:6">
      <c r="A999" s="388">
        <v>2140130</v>
      </c>
      <c r="B999" s="388" t="s">
        <v>893</v>
      </c>
      <c r="C999" s="390"/>
      <c r="D999" s="390"/>
      <c r="E999" s="390"/>
      <c r="F999" s="224"/>
    </row>
    <row r="1000" s="59" customFormat="1" spans="1:6">
      <c r="A1000" s="388">
        <v>2140131</v>
      </c>
      <c r="B1000" s="388" t="s">
        <v>894</v>
      </c>
      <c r="C1000" s="390"/>
      <c r="D1000" s="390"/>
      <c r="E1000" s="390"/>
      <c r="F1000" s="224"/>
    </row>
    <row r="1001" s="59" customFormat="1" spans="1:6">
      <c r="A1001" s="388">
        <v>2140133</v>
      </c>
      <c r="B1001" s="388" t="s">
        <v>895</v>
      </c>
      <c r="C1001" s="390"/>
      <c r="D1001" s="390"/>
      <c r="E1001" s="390"/>
      <c r="F1001" s="224"/>
    </row>
    <row r="1002" s="59" customFormat="1" spans="1:6">
      <c r="A1002" s="388">
        <v>2140136</v>
      </c>
      <c r="B1002" s="388" t="s">
        <v>896</v>
      </c>
      <c r="C1002" s="390"/>
      <c r="D1002" s="390"/>
      <c r="E1002" s="390"/>
      <c r="F1002" s="224"/>
    </row>
    <row r="1003" s="59" customFormat="1" spans="1:6">
      <c r="A1003" s="388">
        <v>2140138</v>
      </c>
      <c r="B1003" s="388" t="s">
        <v>897</v>
      </c>
      <c r="C1003" s="390"/>
      <c r="D1003" s="390"/>
      <c r="E1003" s="390"/>
      <c r="F1003" s="224"/>
    </row>
    <row r="1004" s="59" customFormat="1" spans="1:6">
      <c r="A1004" s="388">
        <v>2140139</v>
      </c>
      <c r="B1004" s="388" t="s">
        <v>898</v>
      </c>
      <c r="C1004" s="390"/>
      <c r="D1004" s="390"/>
      <c r="E1004" s="390"/>
      <c r="F1004" s="224"/>
    </row>
    <row r="1005" s="59" customFormat="1" spans="1:6">
      <c r="A1005" s="388">
        <v>2140199</v>
      </c>
      <c r="B1005" s="388" t="s">
        <v>899</v>
      </c>
      <c r="C1005" s="390">
        <v>59</v>
      </c>
      <c r="D1005" s="390">
        <v>238</v>
      </c>
      <c r="E1005" s="390">
        <v>481</v>
      </c>
      <c r="F1005" s="224"/>
    </row>
    <row r="1006" s="340" customFormat="1" spans="1:6">
      <c r="A1006" s="388">
        <v>21402</v>
      </c>
      <c r="B1006" s="388" t="s">
        <v>900</v>
      </c>
      <c r="C1006" s="389">
        <f>SUM(C1007:C1015)</f>
        <v>0</v>
      </c>
      <c r="D1006" s="389">
        <f>SUM(D1007:D1015)</f>
        <v>0</v>
      </c>
      <c r="E1006" s="389">
        <f>SUM(E1007:E1015)</f>
        <v>0</v>
      </c>
      <c r="F1006" s="220"/>
    </row>
    <row r="1007" s="59" customFormat="1" spans="1:6">
      <c r="A1007" s="388">
        <v>2140201</v>
      </c>
      <c r="B1007" s="388" t="s">
        <v>146</v>
      </c>
      <c r="C1007" s="390"/>
      <c r="D1007" s="390"/>
      <c r="E1007" s="390"/>
      <c r="F1007" s="224"/>
    </row>
    <row r="1008" s="59" customFormat="1" spans="1:6">
      <c r="A1008" s="388">
        <v>2140202</v>
      </c>
      <c r="B1008" s="388" t="s">
        <v>147</v>
      </c>
      <c r="C1008" s="390"/>
      <c r="D1008" s="390"/>
      <c r="E1008" s="390"/>
      <c r="F1008" s="224"/>
    </row>
    <row r="1009" s="59" customFormat="1" spans="1:6">
      <c r="A1009" s="388">
        <v>2140203</v>
      </c>
      <c r="B1009" s="388" t="s">
        <v>148</v>
      </c>
      <c r="C1009" s="390"/>
      <c r="D1009" s="390"/>
      <c r="E1009" s="390"/>
      <c r="F1009" s="224"/>
    </row>
    <row r="1010" s="59" customFormat="1" spans="1:6">
      <c r="A1010" s="388">
        <v>2140204</v>
      </c>
      <c r="B1010" s="388" t="s">
        <v>901</v>
      </c>
      <c r="C1010" s="390"/>
      <c r="D1010" s="390"/>
      <c r="E1010" s="390"/>
      <c r="F1010" s="224"/>
    </row>
    <row r="1011" s="59" customFormat="1" spans="1:6">
      <c r="A1011" s="388">
        <v>2140205</v>
      </c>
      <c r="B1011" s="388" t="s">
        <v>902</v>
      </c>
      <c r="C1011" s="390"/>
      <c r="D1011" s="390"/>
      <c r="E1011" s="390"/>
      <c r="F1011" s="224"/>
    </row>
    <row r="1012" s="59" customFormat="1" spans="1:6">
      <c r="A1012" s="388">
        <v>2140206</v>
      </c>
      <c r="B1012" s="388" t="s">
        <v>903</v>
      </c>
      <c r="C1012" s="390"/>
      <c r="D1012" s="390"/>
      <c r="E1012" s="390"/>
      <c r="F1012" s="224"/>
    </row>
    <row r="1013" s="59" customFormat="1" spans="1:6">
      <c r="A1013" s="388">
        <v>2140207</v>
      </c>
      <c r="B1013" s="388" t="s">
        <v>904</v>
      </c>
      <c r="C1013" s="390"/>
      <c r="D1013" s="390"/>
      <c r="E1013" s="390"/>
      <c r="F1013" s="224"/>
    </row>
    <row r="1014" s="59" customFormat="1" spans="1:6">
      <c r="A1014" s="388">
        <v>2140208</v>
      </c>
      <c r="B1014" s="388" t="s">
        <v>905</v>
      </c>
      <c r="C1014" s="390"/>
      <c r="D1014" s="390"/>
      <c r="E1014" s="390"/>
      <c r="F1014" s="224"/>
    </row>
    <row r="1015" s="59" customFormat="1" spans="1:6">
      <c r="A1015" s="388">
        <v>2140299</v>
      </c>
      <c r="B1015" s="388" t="s">
        <v>906</v>
      </c>
      <c r="C1015" s="390"/>
      <c r="D1015" s="390"/>
      <c r="E1015" s="390"/>
      <c r="F1015" s="224"/>
    </row>
    <row r="1016" s="340" customFormat="1" spans="1:6">
      <c r="A1016" s="388">
        <v>21403</v>
      </c>
      <c r="B1016" s="388" t="s">
        <v>907</v>
      </c>
      <c r="C1016" s="389">
        <f>SUM(C1017:C1025)</f>
        <v>0</v>
      </c>
      <c r="D1016" s="389">
        <f>SUM(D1017:D1025)</f>
        <v>0</v>
      </c>
      <c r="E1016" s="389">
        <f>SUM(E1017:E1025)</f>
        <v>0</v>
      </c>
      <c r="F1016" s="220"/>
    </row>
    <row r="1017" s="59" customFormat="1" spans="1:6">
      <c r="A1017" s="388">
        <v>2140301</v>
      </c>
      <c r="B1017" s="388" t="s">
        <v>146</v>
      </c>
      <c r="C1017" s="390"/>
      <c r="D1017" s="390"/>
      <c r="E1017" s="390"/>
      <c r="F1017" s="224"/>
    </row>
    <row r="1018" s="59" customFormat="1" spans="1:6">
      <c r="A1018" s="388">
        <v>2140302</v>
      </c>
      <c r="B1018" s="388" t="s">
        <v>147</v>
      </c>
      <c r="C1018" s="390"/>
      <c r="D1018" s="390"/>
      <c r="E1018" s="390"/>
      <c r="F1018" s="224"/>
    </row>
    <row r="1019" s="59" customFormat="1" spans="1:6">
      <c r="A1019" s="388">
        <v>2140303</v>
      </c>
      <c r="B1019" s="388" t="s">
        <v>148</v>
      </c>
      <c r="C1019" s="390"/>
      <c r="D1019" s="390"/>
      <c r="E1019" s="390"/>
      <c r="F1019" s="224"/>
    </row>
    <row r="1020" s="59" customFormat="1" spans="1:6">
      <c r="A1020" s="388">
        <v>2140304</v>
      </c>
      <c r="B1020" s="388" t="s">
        <v>908</v>
      </c>
      <c r="C1020" s="390"/>
      <c r="D1020" s="390"/>
      <c r="E1020" s="390"/>
      <c r="F1020" s="224"/>
    </row>
    <row r="1021" s="59" customFormat="1" spans="1:6">
      <c r="A1021" s="388">
        <v>2140305</v>
      </c>
      <c r="B1021" s="388" t="s">
        <v>909</v>
      </c>
      <c r="C1021" s="390"/>
      <c r="D1021" s="390"/>
      <c r="E1021" s="390"/>
      <c r="F1021" s="224"/>
    </row>
    <row r="1022" s="59" customFormat="1" spans="1:6">
      <c r="A1022" s="388">
        <v>2140306</v>
      </c>
      <c r="B1022" s="388" t="s">
        <v>910</v>
      </c>
      <c r="C1022" s="390"/>
      <c r="D1022" s="390"/>
      <c r="E1022" s="390"/>
      <c r="F1022" s="224"/>
    </row>
    <row r="1023" s="59" customFormat="1" spans="1:6">
      <c r="A1023" s="388">
        <v>2140307</v>
      </c>
      <c r="B1023" s="388" t="s">
        <v>911</v>
      </c>
      <c r="C1023" s="390"/>
      <c r="D1023" s="390"/>
      <c r="E1023" s="390"/>
      <c r="F1023" s="224"/>
    </row>
    <row r="1024" s="59" customFormat="1" spans="1:6">
      <c r="A1024" s="388">
        <v>2140308</v>
      </c>
      <c r="B1024" s="388" t="s">
        <v>912</v>
      </c>
      <c r="C1024" s="390"/>
      <c r="D1024" s="390"/>
      <c r="E1024" s="390"/>
      <c r="F1024" s="224"/>
    </row>
    <row r="1025" s="59" customFormat="1" spans="1:6">
      <c r="A1025" s="388">
        <v>2140399</v>
      </c>
      <c r="B1025" s="388" t="s">
        <v>913</v>
      </c>
      <c r="C1025" s="390"/>
      <c r="D1025" s="390"/>
      <c r="E1025" s="390"/>
      <c r="F1025" s="224"/>
    </row>
    <row r="1026" s="340" customFormat="1" spans="1:6">
      <c r="A1026" s="388">
        <v>21404</v>
      </c>
      <c r="B1026" s="388" t="s">
        <v>914</v>
      </c>
      <c r="C1026" s="389">
        <f>SUM(C1027:C1030)</f>
        <v>0</v>
      </c>
      <c r="D1026" s="389">
        <f>SUM(D1027:D1030)</f>
        <v>0</v>
      </c>
      <c r="E1026" s="389">
        <f>SUM(E1027:E1030)</f>
        <v>98</v>
      </c>
      <c r="F1026" s="220"/>
    </row>
    <row r="1027" s="59" customFormat="1" spans="1:6">
      <c r="A1027" s="388">
        <v>2140401</v>
      </c>
      <c r="B1027" s="388" t="s">
        <v>915</v>
      </c>
      <c r="C1027" s="390"/>
      <c r="D1027" s="390"/>
      <c r="E1027" s="390"/>
      <c r="F1027" s="224"/>
    </row>
    <row r="1028" s="59" customFormat="1" spans="1:6">
      <c r="A1028" s="388">
        <v>2140402</v>
      </c>
      <c r="B1028" s="388" t="s">
        <v>916</v>
      </c>
      <c r="C1028" s="390"/>
      <c r="D1028" s="390"/>
      <c r="E1028" s="390">
        <v>98</v>
      </c>
      <c r="F1028" s="224"/>
    </row>
    <row r="1029" s="59" customFormat="1" spans="1:6">
      <c r="A1029" s="388">
        <v>2140403</v>
      </c>
      <c r="B1029" s="388" t="s">
        <v>917</v>
      </c>
      <c r="C1029" s="390"/>
      <c r="D1029" s="390"/>
      <c r="E1029" s="390"/>
      <c r="F1029" s="224"/>
    </row>
    <row r="1030" s="59" customFormat="1" spans="1:6">
      <c r="A1030" s="388">
        <v>2140499</v>
      </c>
      <c r="B1030" s="388" t="s">
        <v>918</v>
      </c>
      <c r="C1030" s="390"/>
      <c r="D1030" s="390"/>
      <c r="E1030" s="390"/>
      <c r="F1030" s="224"/>
    </row>
    <row r="1031" s="340" customFormat="1" spans="1:6">
      <c r="A1031" s="388">
        <v>21405</v>
      </c>
      <c r="B1031" s="388" t="s">
        <v>919</v>
      </c>
      <c r="C1031" s="389">
        <f>SUM(C1032:C1037)</f>
        <v>0</v>
      </c>
      <c r="D1031" s="389">
        <f>SUM(D1032:D1037)</f>
        <v>0</v>
      </c>
      <c r="E1031" s="389">
        <f>SUM(E1032:E1037)</f>
        <v>0</v>
      </c>
      <c r="F1031" s="220"/>
    </row>
    <row r="1032" s="59" customFormat="1" spans="1:6">
      <c r="A1032" s="388">
        <v>2140501</v>
      </c>
      <c r="B1032" s="388" t="s">
        <v>146</v>
      </c>
      <c r="C1032" s="390"/>
      <c r="D1032" s="390"/>
      <c r="E1032" s="390"/>
      <c r="F1032" s="224"/>
    </row>
    <row r="1033" s="59" customFormat="1" spans="1:6">
      <c r="A1033" s="388">
        <v>2140502</v>
      </c>
      <c r="B1033" s="388" t="s">
        <v>147</v>
      </c>
      <c r="C1033" s="390"/>
      <c r="D1033" s="390"/>
      <c r="E1033" s="390"/>
      <c r="F1033" s="224"/>
    </row>
    <row r="1034" s="59" customFormat="1" spans="1:6">
      <c r="A1034" s="388">
        <v>2140503</v>
      </c>
      <c r="B1034" s="388" t="s">
        <v>148</v>
      </c>
      <c r="C1034" s="390"/>
      <c r="D1034" s="390"/>
      <c r="E1034" s="390"/>
      <c r="F1034" s="224"/>
    </row>
    <row r="1035" s="59" customFormat="1" spans="1:6">
      <c r="A1035" s="388">
        <v>2140504</v>
      </c>
      <c r="B1035" s="388" t="s">
        <v>905</v>
      </c>
      <c r="C1035" s="390"/>
      <c r="D1035" s="390"/>
      <c r="E1035" s="390"/>
      <c r="F1035" s="224"/>
    </row>
    <row r="1036" s="59" customFormat="1" spans="1:6">
      <c r="A1036" s="388">
        <v>2140505</v>
      </c>
      <c r="B1036" s="388" t="s">
        <v>920</v>
      </c>
      <c r="C1036" s="390"/>
      <c r="D1036" s="390"/>
      <c r="E1036" s="390"/>
      <c r="F1036" s="224"/>
    </row>
    <row r="1037" s="59" customFormat="1" spans="1:6">
      <c r="A1037" s="388">
        <v>2140599</v>
      </c>
      <c r="B1037" s="388" t="s">
        <v>921</v>
      </c>
      <c r="C1037" s="390"/>
      <c r="D1037" s="390"/>
      <c r="E1037" s="390"/>
      <c r="F1037" s="224"/>
    </row>
    <row r="1038" s="340" customFormat="1" spans="1:6">
      <c r="A1038" s="388">
        <v>21406</v>
      </c>
      <c r="B1038" s="388" t="s">
        <v>922</v>
      </c>
      <c r="C1038" s="389">
        <f>SUM(C1039:C1042)</f>
        <v>0</v>
      </c>
      <c r="D1038" s="389">
        <f>SUM(D1039:D1042)</f>
        <v>936</v>
      </c>
      <c r="E1038" s="389">
        <f>SUM(E1039:E1042)</f>
        <v>1000</v>
      </c>
      <c r="F1038" s="220"/>
    </row>
    <row r="1039" s="59" customFormat="1" spans="1:6">
      <c r="A1039" s="388">
        <v>2140601</v>
      </c>
      <c r="B1039" s="388" t="s">
        <v>923</v>
      </c>
      <c r="C1039" s="390"/>
      <c r="D1039" s="390">
        <v>36</v>
      </c>
      <c r="E1039" s="390">
        <v>1000</v>
      </c>
      <c r="F1039" s="224"/>
    </row>
    <row r="1040" s="59" customFormat="1" spans="1:6">
      <c r="A1040" s="388">
        <v>2140602</v>
      </c>
      <c r="B1040" s="388" t="s">
        <v>924</v>
      </c>
      <c r="C1040" s="390"/>
      <c r="D1040" s="390"/>
      <c r="E1040" s="390"/>
      <c r="F1040" s="224"/>
    </row>
    <row r="1041" s="59" customFormat="1" spans="1:6">
      <c r="A1041" s="388">
        <v>2140603</v>
      </c>
      <c r="B1041" s="388" t="s">
        <v>925</v>
      </c>
      <c r="C1041" s="390"/>
      <c r="D1041" s="390"/>
      <c r="E1041" s="390"/>
      <c r="F1041" s="224"/>
    </row>
    <row r="1042" s="59" customFormat="1" spans="1:6">
      <c r="A1042" s="388">
        <v>2140699</v>
      </c>
      <c r="B1042" s="388" t="s">
        <v>926</v>
      </c>
      <c r="C1042" s="390"/>
      <c r="D1042" s="390">
        <v>900</v>
      </c>
      <c r="E1042" s="390"/>
      <c r="F1042" s="224"/>
    </row>
    <row r="1043" s="340" customFormat="1" spans="1:6">
      <c r="A1043" s="388">
        <v>21499</v>
      </c>
      <c r="B1043" s="388" t="s">
        <v>927</v>
      </c>
      <c r="C1043" s="389">
        <f>SUM(C1044:C1045)</f>
        <v>61</v>
      </c>
      <c r="D1043" s="389">
        <f>SUM(D1044:D1045)</f>
        <v>91</v>
      </c>
      <c r="E1043" s="389">
        <f>SUM(E1044:E1045)</f>
        <v>100</v>
      </c>
      <c r="F1043" s="220"/>
    </row>
    <row r="1044" s="59" customFormat="1" spans="1:6">
      <c r="A1044" s="388">
        <v>2149901</v>
      </c>
      <c r="B1044" s="388" t="s">
        <v>928</v>
      </c>
      <c r="C1044" s="390"/>
      <c r="D1044" s="390"/>
      <c r="E1044" s="390"/>
      <c r="F1044" s="224"/>
    </row>
    <row r="1045" s="59" customFormat="1" spans="1:6">
      <c r="A1045" s="388">
        <v>2149999</v>
      </c>
      <c r="B1045" s="388" t="s">
        <v>929</v>
      </c>
      <c r="C1045" s="390">
        <v>61</v>
      </c>
      <c r="D1045" s="390">
        <v>91</v>
      </c>
      <c r="E1045" s="390">
        <v>100</v>
      </c>
      <c r="F1045" s="224"/>
    </row>
    <row r="1046" s="59" customFormat="1" spans="1:6">
      <c r="A1046" s="385">
        <v>215</v>
      </c>
      <c r="B1046" s="385" t="s">
        <v>82</v>
      </c>
      <c r="C1046" s="386">
        <f>SUM(C1047,C1057,C1073,C1078,C1092,C1099,C1106,)</f>
        <v>72</v>
      </c>
      <c r="D1046" s="386">
        <f>SUM(D1047,D1057,D1073,D1078,D1092,D1099,D1106,)</f>
        <v>2446</v>
      </c>
      <c r="E1046" s="386">
        <f>SUM(E1047,E1057,E1073,E1078,E1092,E1099,E1106,)</f>
        <v>4307</v>
      </c>
      <c r="F1046" s="224"/>
    </row>
    <row r="1047" s="340" customFormat="1" spans="1:6">
      <c r="A1047" s="388">
        <v>21501</v>
      </c>
      <c r="B1047" s="388" t="s">
        <v>930</v>
      </c>
      <c r="C1047" s="389">
        <f>SUM(C1048:C1056)</f>
        <v>0</v>
      </c>
      <c r="D1047" s="389">
        <f>SUM(D1048:D1056)</f>
        <v>0</v>
      </c>
      <c r="E1047" s="389">
        <f>SUM(E1048:E1056)</f>
        <v>0</v>
      </c>
      <c r="F1047" s="220"/>
    </row>
    <row r="1048" s="59" customFormat="1" spans="1:6">
      <c r="A1048" s="388">
        <v>2150101</v>
      </c>
      <c r="B1048" s="388" t="s">
        <v>146</v>
      </c>
      <c r="C1048" s="390"/>
      <c r="D1048" s="390"/>
      <c r="E1048" s="390"/>
      <c r="F1048" s="224"/>
    </row>
    <row r="1049" s="59" customFormat="1" spans="1:6">
      <c r="A1049" s="388">
        <v>2150102</v>
      </c>
      <c r="B1049" s="388" t="s">
        <v>147</v>
      </c>
      <c r="C1049" s="390"/>
      <c r="D1049" s="390"/>
      <c r="E1049" s="390"/>
      <c r="F1049" s="224"/>
    </row>
    <row r="1050" s="59" customFormat="1" spans="1:6">
      <c r="A1050" s="388">
        <v>2150103</v>
      </c>
      <c r="B1050" s="388" t="s">
        <v>148</v>
      </c>
      <c r="C1050" s="390"/>
      <c r="D1050" s="390"/>
      <c r="E1050" s="390"/>
      <c r="F1050" s="224"/>
    </row>
    <row r="1051" s="59" customFormat="1" spans="1:6">
      <c r="A1051" s="388">
        <v>2150104</v>
      </c>
      <c r="B1051" s="388" t="s">
        <v>931</v>
      </c>
      <c r="C1051" s="390"/>
      <c r="D1051" s="390"/>
      <c r="E1051" s="390"/>
      <c r="F1051" s="224"/>
    </row>
    <row r="1052" s="59" customFormat="1" spans="1:6">
      <c r="A1052" s="388">
        <v>2150105</v>
      </c>
      <c r="B1052" s="388" t="s">
        <v>932</v>
      </c>
      <c r="C1052" s="390"/>
      <c r="D1052" s="390"/>
      <c r="E1052" s="390"/>
      <c r="F1052" s="224"/>
    </row>
    <row r="1053" s="59" customFormat="1" spans="1:6">
      <c r="A1053" s="388">
        <v>2150106</v>
      </c>
      <c r="B1053" s="388" t="s">
        <v>933</v>
      </c>
      <c r="C1053" s="390"/>
      <c r="D1053" s="390"/>
      <c r="E1053" s="390"/>
      <c r="F1053" s="224"/>
    </row>
    <row r="1054" s="59" customFormat="1" spans="1:6">
      <c r="A1054" s="388">
        <v>2150107</v>
      </c>
      <c r="B1054" s="388" t="s">
        <v>934</v>
      </c>
      <c r="C1054" s="390"/>
      <c r="D1054" s="390"/>
      <c r="E1054" s="390"/>
      <c r="F1054" s="224"/>
    </row>
    <row r="1055" s="59" customFormat="1" spans="1:6">
      <c r="A1055" s="388">
        <v>2150108</v>
      </c>
      <c r="B1055" s="388" t="s">
        <v>935</v>
      </c>
      <c r="C1055" s="390"/>
      <c r="D1055" s="390"/>
      <c r="E1055" s="390"/>
      <c r="F1055" s="224"/>
    </row>
    <row r="1056" s="59" customFormat="1" spans="1:6">
      <c r="A1056" s="388">
        <v>2150199</v>
      </c>
      <c r="B1056" s="388" t="s">
        <v>936</v>
      </c>
      <c r="C1056" s="390"/>
      <c r="D1056" s="390"/>
      <c r="E1056" s="390"/>
      <c r="F1056" s="224"/>
    </row>
    <row r="1057" s="340" customFormat="1" spans="1:6">
      <c r="A1057" s="388">
        <v>21502</v>
      </c>
      <c r="B1057" s="388" t="s">
        <v>937</v>
      </c>
      <c r="C1057" s="389">
        <f>SUM(C1058:C1072)</f>
        <v>0</v>
      </c>
      <c r="D1057" s="389">
        <f>SUM(D1058:D1072)</f>
        <v>1683</v>
      </c>
      <c r="E1057" s="389">
        <f>SUM(E1058:E1072)</f>
        <v>1049</v>
      </c>
      <c r="F1057" s="220"/>
    </row>
    <row r="1058" s="59" customFormat="1" spans="1:6">
      <c r="A1058" s="388">
        <v>2150201</v>
      </c>
      <c r="B1058" s="388" t="s">
        <v>146</v>
      </c>
      <c r="C1058" s="390"/>
      <c r="D1058" s="390"/>
      <c r="E1058" s="390"/>
      <c r="F1058" s="224"/>
    </row>
    <row r="1059" s="59" customFormat="1" spans="1:6">
      <c r="A1059" s="388">
        <v>2150202</v>
      </c>
      <c r="B1059" s="388" t="s">
        <v>147</v>
      </c>
      <c r="C1059" s="390"/>
      <c r="D1059" s="390"/>
      <c r="E1059" s="390"/>
      <c r="F1059" s="224"/>
    </row>
    <row r="1060" s="59" customFormat="1" spans="1:6">
      <c r="A1060" s="388">
        <v>2150203</v>
      </c>
      <c r="B1060" s="388" t="s">
        <v>148</v>
      </c>
      <c r="C1060" s="390"/>
      <c r="D1060" s="390"/>
      <c r="E1060" s="390"/>
      <c r="F1060" s="224"/>
    </row>
    <row r="1061" s="59" customFormat="1" spans="1:6">
      <c r="A1061" s="388">
        <v>2150204</v>
      </c>
      <c r="B1061" s="388" t="s">
        <v>938</v>
      </c>
      <c r="C1061" s="390"/>
      <c r="D1061" s="390"/>
      <c r="E1061" s="390"/>
      <c r="F1061" s="224"/>
    </row>
    <row r="1062" s="59" customFormat="1" spans="1:6">
      <c r="A1062" s="388">
        <v>2150205</v>
      </c>
      <c r="B1062" s="388" t="s">
        <v>939</v>
      </c>
      <c r="C1062" s="390"/>
      <c r="D1062" s="390"/>
      <c r="E1062" s="390"/>
      <c r="F1062" s="224"/>
    </row>
    <row r="1063" s="59" customFormat="1" spans="1:6">
      <c r="A1063" s="388">
        <v>2150206</v>
      </c>
      <c r="B1063" s="388" t="s">
        <v>940</v>
      </c>
      <c r="C1063" s="390"/>
      <c r="D1063" s="390"/>
      <c r="E1063" s="390"/>
      <c r="F1063" s="224"/>
    </row>
    <row r="1064" s="59" customFormat="1" spans="1:6">
      <c r="A1064" s="388">
        <v>2150207</v>
      </c>
      <c r="B1064" s="388" t="s">
        <v>941</v>
      </c>
      <c r="C1064" s="390"/>
      <c r="D1064" s="390"/>
      <c r="E1064" s="390"/>
      <c r="F1064" s="224"/>
    </row>
    <row r="1065" s="59" customFormat="1" spans="1:6">
      <c r="A1065" s="388">
        <v>2150208</v>
      </c>
      <c r="B1065" s="388" t="s">
        <v>942</v>
      </c>
      <c r="C1065" s="390"/>
      <c r="D1065" s="390"/>
      <c r="E1065" s="390"/>
      <c r="F1065" s="224"/>
    </row>
    <row r="1066" s="59" customFormat="1" spans="1:6">
      <c r="A1066" s="388">
        <v>2150209</v>
      </c>
      <c r="B1066" s="388" t="s">
        <v>943</v>
      </c>
      <c r="C1066" s="390"/>
      <c r="D1066" s="390"/>
      <c r="E1066" s="390"/>
      <c r="F1066" s="224"/>
    </row>
    <row r="1067" s="59" customFormat="1" spans="1:6">
      <c r="A1067" s="388">
        <v>2150210</v>
      </c>
      <c r="B1067" s="388" t="s">
        <v>944</v>
      </c>
      <c r="C1067" s="390"/>
      <c r="D1067" s="390"/>
      <c r="E1067" s="390"/>
      <c r="F1067" s="224"/>
    </row>
    <row r="1068" s="59" customFormat="1" spans="1:6">
      <c r="A1068" s="388">
        <v>2150212</v>
      </c>
      <c r="B1068" s="388" t="s">
        <v>945</v>
      </c>
      <c r="C1068" s="390"/>
      <c r="D1068" s="390"/>
      <c r="E1068" s="390"/>
      <c r="F1068" s="224"/>
    </row>
    <row r="1069" s="59" customFormat="1" spans="1:6">
      <c r="A1069" s="388">
        <v>2150213</v>
      </c>
      <c r="B1069" s="388" t="s">
        <v>946</v>
      </c>
      <c r="C1069" s="390"/>
      <c r="D1069" s="390"/>
      <c r="E1069" s="390"/>
      <c r="F1069" s="224"/>
    </row>
    <row r="1070" s="59" customFormat="1" spans="1:6">
      <c r="A1070" s="388">
        <v>2150214</v>
      </c>
      <c r="B1070" s="388" t="s">
        <v>947</v>
      </c>
      <c r="C1070" s="390"/>
      <c r="D1070" s="390"/>
      <c r="E1070" s="390"/>
      <c r="F1070" s="224"/>
    </row>
    <row r="1071" s="59" customFormat="1" spans="1:6">
      <c r="A1071" s="388">
        <v>2150215</v>
      </c>
      <c r="B1071" s="388" t="s">
        <v>948</v>
      </c>
      <c r="C1071" s="390"/>
      <c r="D1071" s="390"/>
      <c r="E1071" s="390"/>
      <c r="F1071" s="224"/>
    </row>
    <row r="1072" s="59" customFormat="1" spans="1:6">
      <c r="A1072" s="388">
        <v>2150299</v>
      </c>
      <c r="B1072" s="388" t="s">
        <v>949</v>
      </c>
      <c r="C1072" s="390"/>
      <c r="D1072" s="390">
        <v>1683</v>
      </c>
      <c r="E1072" s="390">
        <v>1049</v>
      </c>
      <c r="F1072" s="224"/>
    </row>
    <row r="1073" s="340" customFormat="1" spans="1:6">
      <c r="A1073" s="388">
        <v>21503</v>
      </c>
      <c r="B1073" s="388" t="s">
        <v>950</v>
      </c>
      <c r="C1073" s="389">
        <f>SUM(C1074:C1077)</f>
        <v>0</v>
      </c>
      <c r="D1073" s="389">
        <f>SUM(D1074:D1077)</f>
        <v>0</v>
      </c>
      <c r="E1073" s="389">
        <f>SUM(E1074:E1077)</f>
        <v>0</v>
      </c>
      <c r="F1073" s="220"/>
    </row>
    <row r="1074" s="59" customFormat="1" spans="1:6">
      <c r="A1074" s="388">
        <v>2150301</v>
      </c>
      <c r="B1074" s="388" t="s">
        <v>146</v>
      </c>
      <c r="C1074" s="390"/>
      <c r="D1074" s="390"/>
      <c r="E1074" s="390"/>
      <c r="F1074" s="224"/>
    </row>
    <row r="1075" s="59" customFormat="1" spans="1:6">
      <c r="A1075" s="388">
        <v>2150302</v>
      </c>
      <c r="B1075" s="388" t="s">
        <v>147</v>
      </c>
      <c r="C1075" s="390"/>
      <c r="D1075" s="390"/>
      <c r="E1075" s="390"/>
      <c r="F1075" s="224"/>
    </row>
    <row r="1076" s="59" customFormat="1" spans="1:6">
      <c r="A1076" s="388">
        <v>2150303</v>
      </c>
      <c r="B1076" s="388" t="s">
        <v>148</v>
      </c>
      <c r="C1076" s="390"/>
      <c r="D1076" s="390"/>
      <c r="E1076" s="390"/>
      <c r="F1076" s="224"/>
    </row>
    <row r="1077" s="59" customFormat="1" spans="1:6">
      <c r="A1077" s="388">
        <v>2150399</v>
      </c>
      <c r="B1077" s="388" t="s">
        <v>951</v>
      </c>
      <c r="C1077" s="390"/>
      <c r="D1077" s="390"/>
      <c r="E1077" s="390"/>
      <c r="F1077" s="224"/>
    </row>
    <row r="1078" s="340" customFormat="1" spans="1:6">
      <c r="A1078" s="388">
        <v>21505</v>
      </c>
      <c r="B1078" s="388" t="s">
        <v>952</v>
      </c>
      <c r="C1078" s="389">
        <f>SUM(C1079:C1091)</f>
        <v>0</v>
      </c>
      <c r="D1078" s="389">
        <f>SUM(D1079:D1091)</f>
        <v>80</v>
      </c>
      <c r="E1078" s="389">
        <f>SUM(E1079:E1091)</f>
        <v>0</v>
      </c>
      <c r="F1078" s="220"/>
    </row>
    <row r="1079" s="59" customFormat="1" spans="1:6">
      <c r="A1079" s="388">
        <v>2150501</v>
      </c>
      <c r="B1079" s="388" t="s">
        <v>146</v>
      </c>
      <c r="C1079" s="390"/>
      <c r="D1079" s="390"/>
      <c r="E1079" s="390"/>
      <c r="F1079" s="224"/>
    </row>
    <row r="1080" s="59" customFormat="1" spans="1:6">
      <c r="A1080" s="388">
        <v>2150502</v>
      </c>
      <c r="B1080" s="388" t="s">
        <v>147</v>
      </c>
      <c r="C1080" s="390"/>
      <c r="D1080" s="390"/>
      <c r="E1080" s="390"/>
      <c r="F1080" s="224"/>
    </row>
    <row r="1081" s="59" customFormat="1" spans="1:6">
      <c r="A1081" s="388">
        <v>2150503</v>
      </c>
      <c r="B1081" s="388" t="s">
        <v>148</v>
      </c>
      <c r="C1081" s="390"/>
      <c r="D1081" s="390"/>
      <c r="E1081" s="390"/>
      <c r="F1081" s="224"/>
    </row>
    <row r="1082" s="59" customFormat="1" spans="1:6">
      <c r="A1082" s="388">
        <v>2150505</v>
      </c>
      <c r="B1082" s="388" t="s">
        <v>953</v>
      </c>
      <c r="C1082" s="390"/>
      <c r="D1082" s="390"/>
      <c r="E1082" s="390"/>
      <c r="F1082" s="224"/>
    </row>
    <row r="1083" s="59" customFormat="1" spans="1:6">
      <c r="A1083" s="388">
        <v>2150506</v>
      </c>
      <c r="B1083" s="388" t="s">
        <v>954</v>
      </c>
      <c r="C1083" s="390"/>
      <c r="D1083" s="390"/>
      <c r="E1083" s="390"/>
      <c r="F1083" s="224"/>
    </row>
    <row r="1084" s="59" customFormat="1" spans="1:6">
      <c r="A1084" s="388">
        <v>2150507</v>
      </c>
      <c r="B1084" s="388" t="s">
        <v>955</v>
      </c>
      <c r="C1084" s="390"/>
      <c r="D1084" s="390"/>
      <c r="E1084" s="390"/>
      <c r="F1084" s="224"/>
    </row>
    <row r="1085" s="59" customFormat="1" spans="1:6">
      <c r="A1085" s="388">
        <v>2150508</v>
      </c>
      <c r="B1085" s="388" t="s">
        <v>956</v>
      </c>
      <c r="C1085" s="390"/>
      <c r="D1085" s="390"/>
      <c r="E1085" s="390"/>
      <c r="F1085" s="224"/>
    </row>
    <row r="1086" s="59" customFormat="1" spans="1:6">
      <c r="A1086" s="388">
        <v>2150509</v>
      </c>
      <c r="B1086" s="388" t="s">
        <v>957</v>
      </c>
      <c r="C1086" s="390"/>
      <c r="D1086" s="390"/>
      <c r="E1086" s="390"/>
      <c r="F1086" s="224"/>
    </row>
    <row r="1087" s="59" customFormat="1" spans="1:6">
      <c r="A1087" s="388">
        <v>2150510</v>
      </c>
      <c r="B1087" s="388" t="s">
        <v>958</v>
      </c>
      <c r="C1087" s="390"/>
      <c r="D1087" s="390">
        <v>80</v>
      </c>
      <c r="E1087" s="390"/>
      <c r="F1087" s="224"/>
    </row>
    <row r="1088" s="59" customFormat="1" spans="1:6">
      <c r="A1088" s="388">
        <v>2150511</v>
      </c>
      <c r="B1088" s="388" t="s">
        <v>959</v>
      </c>
      <c r="C1088" s="390"/>
      <c r="D1088" s="390"/>
      <c r="E1088" s="390"/>
      <c r="F1088" s="224"/>
    </row>
    <row r="1089" s="59" customFormat="1" spans="1:6">
      <c r="A1089" s="388">
        <v>2150513</v>
      </c>
      <c r="B1089" s="388" t="s">
        <v>905</v>
      </c>
      <c r="C1089" s="390"/>
      <c r="D1089" s="390"/>
      <c r="E1089" s="390"/>
      <c r="F1089" s="224"/>
    </row>
    <row r="1090" s="59" customFormat="1" spans="1:6">
      <c r="A1090" s="388">
        <v>2150515</v>
      </c>
      <c r="B1090" s="388" t="s">
        <v>960</v>
      </c>
      <c r="C1090" s="390"/>
      <c r="D1090" s="390"/>
      <c r="E1090" s="390"/>
      <c r="F1090" s="224"/>
    </row>
    <row r="1091" s="59" customFormat="1" spans="1:6">
      <c r="A1091" s="388">
        <v>2150599</v>
      </c>
      <c r="B1091" s="388" t="s">
        <v>961</v>
      </c>
      <c r="C1091" s="390"/>
      <c r="D1091" s="390"/>
      <c r="E1091" s="390"/>
      <c r="F1091" s="224"/>
    </row>
    <row r="1092" s="340" customFormat="1" spans="1:6">
      <c r="A1092" s="388">
        <v>21507</v>
      </c>
      <c r="B1092" s="388" t="s">
        <v>962</v>
      </c>
      <c r="C1092" s="389">
        <f>SUM(C1093:C1098)</f>
        <v>0</v>
      </c>
      <c r="D1092" s="389">
        <f>SUM(D1093:D1098)</f>
        <v>0</v>
      </c>
      <c r="E1092" s="389">
        <f>SUM(E1093:E1098)</f>
        <v>0</v>
      </c>
      <c r="F1092" s="220"/>
    </row>
    <row r="1093" s="59" customFormat="1" spans="1:6">
      <c r="A1093" s="388">
        <v>2150701</v>
      </c>
      <c r="B1093" s="388" t="s">
        <v>146</v>
      </c>
      <c r="C1093" s="390"/>
      <c r="D1093" s="390"/>
      <c r="E1093" s="390"/>
      <c r="F1093" s="224"/>
    </row>
    <row r="1094" s="59" customFormat="1" spans="1:6">
      <c r="A1094" s="388">
        <v>2150702</v>
      </c>
      <c r="B1094" s="388" t="s">
        <v>147</v>
      </c>
      <c r="C1094" s="390"/>
      <c r="D1094" s="390"/>
      <c r="E1094" s="390"/>
      <c r="F1094" s="224"/>
    </row>
    <row r="1095" s="59" customFormat="1" spans="1:6">
      <c r="A1095" s="388">
        <v>2150703</v>
      </c>
      <c r="B1095" s="388" t="s">
        <v>148</v>
      </c>
      <c r="C1095" s="390"/>
      <c r="D1095" s="390"/>
      <c r="E1095" s="390"/>
      <c r="F1095" s="224"/>
    </row>
    <row r="1096" s="59" customFormat="1" spans="1:6">
      <c r="A1096" s="388">
        <v>2150704</v>
      </c>
      <c r="B1096" s="388" t="s">
        <v>963</v>
      </c>
      <c r="C1096" s="390"/>
      <c r="D1096" s="390"/>
      <c r="E1096" s="390"/>
      <c r="F1096" s="224"/>
    </row>
    <row r="1097" s="59" customFormat="1" spans="1:6">
      <c r="A1097" s="388">
        <v>2150705</v>
      </c>
      <c r="B1097" s="388" t="s">
        <v>964</v>
      </c>
      <c r="C1097" s="390"/>
      <c r="D1097" s="390"/>
      <c r="E1097" s="390"/>
      <c r="F1097" s="224"/>
    </row>
    <row r="1098" s="59" customFormat="1" spans="1:6">
      <c r="A1098" s="388">
        <v>2150799</v>
      </c>
      <c r="B1098" s="388" t="s">
        <v>965</v>
      </c>
      <c r="C1098" s="390"/>
      <c r="D1098" s="390"/>
      <c r="E1098" s="390"/>
      <c r="F1098" s="224"/>
    </row>
    <row r="1099" s="340" customFormat="1" spans="1:6">
      <c r="A1099" s="388">
        <v>21508</v>
      </c>
      <c r="B1099" s="388" t="s">
        <v>966</v>
      </c>
      <c r="C1099" s="389">
        <f>SUM(C1100:C1105)</f>
        <v>72</v>
      </c>
      <c r="D1099" s="389">
        <f>SUM(D1100:D1105)</f>
        <v>504</v>
      </c>
      <c r="E1099" s="389">
        <f>SUM(E1100:E1105)</f>
        <v>3258</v>
      </c>
      <c r="F1099" s="220"/>
    </row>
    <row r="1100" s="59" customFormat="1" spans="1:6">
      <c r="A1100" s="388">
        <v>2150801</v>
      </c>
      <c r="B1100" s="388" t="s">
        <v>146</v>
      </c>
      <c r="C1100" s="390"/>
      <c r="D1100" s="390"/>
      <c r="E1100" s="390"/>
      <c r="F1100" s="224"/>
    </row>
    <row r="1101" s="59" customFormat="1" spans="1:6">
      <c r="A1101" s="388">
        <v>2150802</v>
      </c>
      <c r="B1101" s="388" t="s">
        <v>147</v>
      </c>
      <c r="C1101" s="390"/>
      <c r="D1101" s="390"/>
      <c r="E1101" s="390"/>
      <c r="F1101" s="224"/>
    </row>
    <row r="1102" s="59" customFormat="1" spans="1:6">
      <c r="A1102" s="388">
        <v>2150803</v>
      </c>
      <c r="B1102" s="388" t="s">
        <v>148</v>
      </c>
      <c r="C1102" s="390"/>
      <c r="D1102" s="390"/>
      <c r="E1102" s="390"/>
      <c r="F1102" s="224"/>
    </row>
    <row r="1103" s="59" customFormat="1" spans="1:6">
      <c r="A1103" s="388">
        <v>2150804</v>
      </c>
      <c r="B1103" s="388" t="s">
        <v>967</v>
      </c>
      <c r="C1103" s="390"/>
      <c r="D1103" s="390"/>
      <c r="E1103" s="390"/>
      <c r="F1103" s="224"/>
    </row>
    <row r="1104" s="59" customFormat="1" spans="1:6">
      <c r="A1104" s="388">
        <v>2150805</v>
      </c>
      <c r="B1104" s="388" t="s">
        <v>968</v>
      </c>
      <c r="C1104" s="390">
        <v>72</v>
      </c>
      <c r="D1104" s="390">
        <v>504</v>
      </c>
      <c r="E1104" s="390">
        <v>3258</v>
      </c>
      <c r="F1104" s="224"/>
    </row>
    <row r="1105" s="59" customFormat="1" spans="1:6">
      <c r="A1105" s="388">
        <v>2150899</v>
      </c>
      <c r="B1105" s="388" t="s">
        <v>969</v>
      </c>
      <c r="C1105" s="390"/>
      <c r="D1105" s="390"/>
      <c r="E1105" s="390"/>
      <c r="F1105" s="224"/>
    </row>
    <row r="1106" s="340" customFormat="1" spans="1:6">
      <c r="A1106" s="388">
        <v>21599</v>
      </c>
      <c r="B1106" s="388" t="s">
        <v>970</v>
      </c>
      <c r="C1106" s="389">
        <f>SUM(C1107:C1111)</f>
        <v>0</v>
      </c>
      <c r="D1106" s="389">
        <f>SUM(D1107:D1111)</f>
        <v>179</v>
      </c>
      <c r="E1106" s="389">
        <f>SUM(E1107:E1111)</f>
        <v>0</v>
      </c>
      <c r="F1106" s="220"/>
    </row>
    <row r="1107" s="59" customFormat="1" spans="1:6">
      <c r="A1107" s="388">
        <v>2159901</v>
      </c>
      <c r="B1107" s="388" t="s">
        <v>971</v>
      </c>
      <c r="C1107" s="390"/>
      <c r="D1107" s="390"/>
      <c r="E1107" s="390"/>
      <c r="F1107" s="224"/>
    </row>
    <row r="1108" s="59" customFormat="1" spans="1:6">
      <c r="A1108" s="388">
        <v>2159904</v>
      </c>
      <c r="B1108" s="388" t="s">
        <v>972</v>
      </c>
      <c r="C1108" s="390"/>
      <c r="D1108" s="390"/>
      <c r="E1108" s="390"/>
      <c r="F1108" s="224"/>
    </row>
    <row r="1109" s="59" customFormat="1" spans="1:6">
      <c r="A1109" s="388">
        <v>2159905</v>
      </c>
      <c r="B1109" s="388" t="s">
        <v>973</v>
      </c>
      <c r="C1109" s="390"/>
      <c r="D1109" s="390"/>
      <c r="E1109" s="390"/>
      <c r="F1109" s="224"/>
    </row>
    <row r="1110" s="59" customFormat="1" spans="1:6">
      <c r="A1110" s="388">
        <v>2159906</v>
      </c>
      <c r="B1110" s="388" t="s">
        <v>974</v>
      </c>
      <c r="C1110" s="390"/>
      <c r="D1110" s="390"/>
      <c r="E1110" s="390"/>
      <c r="F1110" s="224"/>
    </row>
    <row r="1111" s="59" customFormat="1" spans="1:6">
      <c r="A1111" s="388">
        <v>2159999</v>
      </c>
      <c r="B1111" s="388" t="s">
        <v>975</v>
      </c>
      <c r="C1111" s="390"/>
      <c r="D1111" s="390">
        <v>179</v>
      </c>
      <c r="E1111" s="390"/>
      <c r="F1111" s="224"/>
    </row>
    <row r="1112" s="59" customFormat="1" spans="1:6">
      <c r="A1112" s="385">
        <v>216</v>
      </c>
      <c r="B1112" s="385" t="s">
        <v>83</v>
      </c>
      <c r="C1112" s="386">
        <f>SUM(C1113,C1123,C1129)</f>
        <v>736</v>
      </c>
      <c r="D1112" s="386">
        <f>SUM(D1113,D1123,D1129)</f>
        <v>549</v>
      </c>
      <c r="E1112" s="386">
        <f>SUM(E1113,E1123,E1129)</f>
        <v>1093</v>
      </c>
      <c r="F1112" s="224"/>
    </row>
    <row r="1113" s="340" customFormat="1" spans="1:6">
      <c r="A1113" s="388">
        <v>21602</v>
      </c>
      <c r="B1113" s="388" t="s">
        <v>976</v>
      </c>
      <c r="C1113" s="389">
        <f>SUM(C1114:C1122)</f>
        <v>440</v>
      </c>
      <c r="D1113" s="389">
        <f>SUM(D1114:D1122)</f>
        <v>411</v>
      </c>
      <c r="E1113" s="389">
        <f>SUM(E1114:E1122)</f>
        <v>1093</v>
      </c>
      <c r="F1113" s="220"/>
    </row>
    <row r="1114" s="59" customFormat="1" spans="1:6">
      <c r="A1114" s="388">
        <v>2160201</v>
      </c>
      <c r="B1114" s="388" t="s">
        <v>146</v>
      </c>
      <c r="C1114" s="390">
        <v>340</v>
      </c>
      <c r="D1114" s="390">
        <v>300</v>
      </c>
      <c r="E1114" s="390">
        <v>297</v>
      </c>
      <c r="F1114" s="224"/>
    </row>
    <row r="1115" s="59" customFormat="1" spans="1:6">
      <c r="A1115" s="388">
        <v>2160202</v>
      </c>
      <c r="B1115" s="388" t="s">
        <v>147</v>
      </c>
      <c r="C1115" s="390"/>
      <c r="D1115" s="390"/>
      <c r="E1115" s="390"/>
      <c r="F1115" s="224"/>
    </row>
    <row r="1116" s="59" customFormat="1" spans="1:6">
      <c r="A1116" s="388">
        <v>2160203</v>
      </c>
      <c r="B1116" s="388" t="s">
        <v>148</v>
      </c>
      <c r="C1116" s="390"/>
      <c r="D1116" s="390"/>
      <c r="E1116" s="390"/>
      <c r="F1116" s="224"/>
    </row>
    <row r="1117" s="59" customFormat="1" spans="1:6">
      <c r="A1117" s="388">
        <v>2160216</v>
      </c>
      <c r="B1117" s="388" t="s">
        <v>977</v>
      </c>
      <c r="C1117" s="390"/>
      <c r="D1117" s="390"/>
      <c r="E1117" s="390"/>
      <c r="F1117" s="224"/>
    </row>
    <row r="1118" s="59" customFormat="1" spans="1:6">
      <c r="A1118" s="388">
        <v>2160217</v>
      </c>
      <c r="B1118" s="388" t="s">
        <v>978</v>
      </c>
      <c r="C1118" s="390"/>
      <c r="D1118" s="390"/>
      <c r="E1118" s="390"/>
      <c r="F1118" s="224"/>
    </row>
    <row r="1119" s="59" customFormat="1" spans="1:6">
      <c r="A1119" s="388">
        <v>2160218</v>
      </c>
      <c r="B1119" s="388" t="s">
        <v>979</v>
      </c>
      <c r="C1119" s="390"/>
      <c r="D1119" s="390"/>
      <c r="E1119" s="390"/>
      <c r="F1119" s="224"/>
    </row>
    <row r="1120" s="59" customFormat="1" spans="1:6">
      <c r="A1120" s="388">
        <v>2160219</v>
      </c>
      <c r="B1120" s="388" t="s">
        <v>980</v>
      </c>
      <c r="C1120" s="390"/>
      <c r="D1120" s="390"/>
      <c r="E1120" s="390"/>
      <c r="F1120" s="224"/>
    </row>
    <row r="1121" s="59" customFormat="1" spans="1:6">
      <c r="A1121" s="388">
        <v>2160250</v>
      </c>
      <c r="B1121" s="388" t="s">
        <v>155</v>
      </c>
      <c r="C1121" s="390">
        <v>71</v>
      </c>
      <c r="D1121" s="390">
        <v>76</v>
      </c>
      <c r="E1121" s="390">
        <v>128</v>
      </c>
      <c r="F1121" s="224"/>
    </row>
    <row r="1122" s="59" customFormat="1" spans="1:6">
      <c r="A1122" s="388">
        <v>2160299</v>
      </c>
      <c r="B1122" s="388" t="s">
        <v>981</v>
      </c>
      <c r="C1122" s="390">
        <v>29</v>
      </c>
      <c r="D1122" s="390">
        <v>35</v>
      </c>
      <c r="E1122" s="390">
        <v>668</v>
      </c>
      <c r="F1122" s="224"/>
    </row>
    <row r="1123" s="340" customFormat="1" spans="1:6">
      <c r="A1123" s="388">
        <v>21606</v>
      </c>
      <c r="B1123" s="388" t="s">
        <v>982</v>
      </c>
      <c r="C1123" s="389">
        <f>SUM(C1124:C1128)</f>
        <v>3</v>
      </c>
      <c r="D1123" s="389">
        <f>SUM(D1124:D1128)</f>
        <v>138</v>
      </c>
      <c r="E1123" s="389">
        <f>SUM(E1124:E1128)</f>
        <v>0</v>
      </c>
      <c r="F1123" s="220"/>
    </row>
    <row r="1124" s="59" customFormat="1" spans="1:6">
      <c r="A1124" s="388">
        <v>2160601</v>
      </c>
      <c r="B1124" s="388" t="s">
        <v>146</v>
      </c>
      <c r="C1124" s="390"/>
      <c r="D1124" s="390"/>
      <c r="E1124" s="390"/>
      <c r="F1124" s="224"/>
    </row>
    <row r="1125" s="59" customFormat="1" spans="1:6">
      <c r="A1125" s="388">
        <v>2160602</v>
      </c>
      <c r="B1125" s="388" t="s">
        <v>147</v>
      </c>
      <c r="C1125" s="390"/>
      <c r="D1125" s="390"/>
      <c r="E1125" s="390"/>
      <c r="F1125" s="224"/>
    </row>
    <row r="1126" s="59" customFormat="1" spans="1:6">
      <c r="A1126" s="388">
        <v>2160603</v>
      </c>
      <c r="B1126" s="388" t="s">
        <v>148</v>
      </c>
      <c r="C1126" s="390"/>
      <c r="D1126" s="390"/>
      <c r="E1126" s="390"/>
      <c r="F1126" s="224"/>
    </row>
    <row r="1127" s="59" customFormat="1" spans="1:6">
      <c r="A1127" s="388">
        <v>2160607</v>
      </c>
      <c r="B1127" s="388" t="s">
        <v>983</v>
      </c>
      <c r="C1127" s="390"/>
      <c r="D1127" s="390"/>
      <c r="E1127" s="390"/>
      <c r="F1127" s="224"/>
    </row>
    <row r="1128" s="59" customFormat="1" spans="1:6">
      <c r="A1128" s="388">
        <v>2160699</v>
      </c>
      <c r="B1128" s="388" t="s">
        <v>984</v>
      </c>
      <c r="C1128" s="390">
        <v>3</v>
      </c>
      <c r="D1128" s="390">
        <v>138</v>
      </c>
      <c r="E1128" s="390"/>
      <c r="F1128" s="224"/>
    </row>
    <row r="1129" s="340" customFormat="1" spans="1:6">
      <c r="A1129" s="388">
        <v>21699</v>
      </c>
      <c r="B1129" s="388" t="s">
        <v>985</v>
      </c>
      <c r="C1129" s="389">
        <f>SUM(C1130:C1131)</f>
        <v>293</v>
      </c>
      <c r="D1129" s="389">
        <f>SUM(D1130:D1131)</f>
        <v>0</v>
      </c>
      <c r="E1129" s="389">
        <f>SUM(E1130:E1131)</f>
        <v>0</v>
      </c>
      <c r="F1129" s="220"/>
    </row>
    <row r="1130" s="59" customFormat="1" spans="1:6">
      <c r="A1130" s="388">
        <v>2169901</v>
      </c>
      <c r="B1130" s="388" t="s">
        <v>986</v>
      </c>
      <c r="C1130" s="390"/>
      <c r="D1130" s="390"/>
      <c r="E1130" s="390"/>
      <c r="F1130" s="224"/>
    </row>
    <row r="1131" s="59" customFormat="1" spans="1:6">
      <c r="A1131" s="388">
        <v>2169999</v>
      </c>
      <c r="B1131" s="388" t="s">
        <v>987</v>
      </c>
      <c r="C1131" s="390">
        <v>293</v>
      </c>
      <c r="D1131" s="390"/>
      <c r="E1131" s="390"/>
      <c r="F1131" s="224"/>
    </row>
    <row r="1132" s="59" customFormat="1" spans="1:6">
      <c r="A1132" s="385">
        <v>217</v>
      </c>
      <c r="B1132" s="385" t="s">
        <v>84</v>
      </c>
      <c r="C1132" s="386">
        <f>SUM(C1133,C1140,C1150,C1156,C1156,C1159)</f>
        <v>0</v>
      </c>
      <c r="D1132" s="386">
        <f>SUM(D1133,D1140,D1150,D1156,D1156,D1159)</f>
        <v>14</v>
      </c>
      <c r="E1132" s="386">
        <f>SUM(E1133,E1140,E1150,E1156,E1156,E1159)</f>
        <v>0</v>
      </c>
      <c r="F1132" s="224"/>
    </row>
    <row r="1133" s="340" customFormat="1" spans="1:6">
      <c r="A1133" s="388">
        <v>21701</v>
      </c>
      <c r="B1133" s="388" t="s">
        <v>988</v>
      </c>
      <c r="C1133" s="389">
        <f>SUM(C1134:C1139)</f>
        <v>0</v>
      </c>
      <c r="D1133" s="389">
        <f>SUM(D1134:D1139)</f>
        <v>0</v>
      </c>
      <c r="E1133" s="389">
        <f>SUM(E1134:E1139)</f>
        <v>0</v>
      </c>
      <c r="F1133" s="220"/>
    </row>
    <row r="1134" s="59" customFormat="1" spans="1:6">
      <c r="A1134" s="388">
        <v>2170101</v>
      </c>
      <c r="B1134" s="388" t="s">
        <v>146</v>
      </c>
      <c r="C1134" s="390"/>
      <c r="D1134" s="390"/>
      <c r="E1134" s="390"/>
      <c r="F1134" s="224"/>
    </row>
    <row r="1135" s="59" customFormat="1" spans="1:6">
      <c r="A1135" s="388">
        <v>2170102</v>
      </c>
      <c r="B1135" s="388" t="s">
        <v>147</v>
      </c>
      <c r="C1135" s="390"/>
      <c r="D1135" s="390"/>
      <c r="E1135" s="390"/>
      <c r="F1135" s="224"/>
    </row>
    <row r="1136" s="59" customFormat="1" spans="1:6">
      <c r="A1136" s="388">
        <v>2170103</v>
      </c>
      <c r="B1136" s="388" t="s">
        <v>148</v>
      </c>
      <c r="C1136" s="390"/>
      <c r="D1136" s="390"/>
      <c r="E1136" s="390"/>
      <c r="F1136" s="224"/>
    </row>
    <row r="1137" s="59" customFormat="1" spans="1:6">
      <c r="A1137" s="388">
        <v>2170104</v>
      </c>
      <c r="B1137" s="388" t="s">
        <v>989</v>
      </c>
      <c r="C1137" s="390"/>
      <c r="D1137" s="390"/>
      <c r="E1137" s="390"/>
      <c r="F1137" s="224"/>
    </row>
    <row r="1138" s="59" customFormat="1" spans="1:6">
      <c r="A1138" s="388">
        <v>2170150</v>
      </c>
      <c r="B1138" s="388" t="s">
        <v>155</v>
      </c>
      <c r="C1138" s="390"/>
      <c r="D1138" s="390"/>
      <c r="E1138" s="390"/>
      <c r="F1138" s="224"/>
    </row>
    <row r="1139" s="59" customFormat="1" spans="1:6">
      <c r="A1139" s="388">
        <v>2170199</v>
      </c>
      <c r="B1139" s="388" t="s">
        <v>990</v>
      </c>
      <c r="C1139" s="390"/>
      <c r="D1139" s="390"/>
      <c r="E1139" s="390"/>
      <c r="F1139" s="224"/>
    </row>
    <row r="1140" s="340" customFormat="1" spans="1:6">
      <c r="A1140" s="388">
        <v>21702</v>
      </c>
      <c r="B1140" s="388" t="s">
        <v>991</v>
      </c>
      <c r="C1140" s="389">
        <f>SUM(C1141:C1149)</f>
        <v>0</v>
      </c>
      <c r="D1140" s="389">
        <f>SUM(D1141:D1149)</f>
        <v>0</v>
      </c>
      <c r="E1140" s="389">
        <f>SUM(E1141:E1149)</f>
        <v>0</v>
      </c>
      <c r="F1140" s="220"/>
    </row>
    <row r="1141" s="59" customFormat="1" spans="1:6">
      <c r="A1141" s="388">
        <v>2170201</v>
      </c>
      <c r="B1141" s="388" t="s">
        <v>992</v>
      </c>
      <c r="C1141" s="390"/>
      <c r="D1141" s="390"/>
      <c r="E1141" s="390"/>
      <c r="F1141" s="224"/>
    </row>
    <row r="1142" s="59" customFormat="1" spans="1:6">
      <c r="A1142" s="388">
        <v>2170202</v>
      </c>
      <c r="B1142" s="388" t="s">
        <v>993</v>
      </c>
      <c r="C1142" s="390"/>
      <c r="D1142" s="390"/>
      <c r="E1142" s="390"/>
      <c r="F1142" s="224"/>
    </row>
    <row r="1143" s="59" customFormat="1" spans="1:6">
      <c r="A1143" s="388">
        <v>2170203</v>
      </c>
      <c r="B1143" s="388" t="s">
        <v>994</v>
      </c>
      <c r="C1143" s="390"/>
      <c r="D1143" s="390"/>
      <c r="E1143" s="390"/>
      <c r="F1143" s="224"/>
    </row>
    <row r="1144" s="59" customFormat="1" spans="1:6">
      <c r="A1144" s="388">
        <v>2170204</v>
      </c>
      <c r="B1144" s="388" t="s">
        <v>995</v>
      </c>
      <c r="C1144" s="390"/>
      <c r="D1144" s="390"/>
      <c r="E1144" s="390"/>
      <c r="F1144" s="224"/>
    </row>
    <row r="1145" s="59" customFormat="1" spans="1:6">
      <c r="A1145" s="388">
        <v>2170205</v>
      </c>
      <c r="B1145" s="388" t="s">
        <v>996</v>
      </c>
      <c r="C1145" s="390"/>
      <c r="D1145" s="390"/>
      <c r="E1145" s="390"/>
      <c r="F1145" s="224"/>
    </row>
    <row r="1146" s="59" customFormat="1" spans="1:6">
      <c r="A1146" s="388">
        <v>2170206</v>
      </c>
      <c r="B1146" s="388" t="s">
        <v>997</v>
      </c>
      <c r="C1146" s="390"/>
      <c r="D1146" s="390"/>
      <c r="E1146" s="390"/>
      <c r="F1146" s="224"/>
    </row>
    <row r="1147" s="59" customFormat="1" spans="1:6">
      <c r="A1147" s="388">
        <v>2170207</v>
      </c>
      <c r="B1147" s="388" t="s">
        <v>998</v>
      </c>
      <c r="C1147" s="390"/>
      <c r="D1147" s="390"/>
      <c r="E1147" s="390"/>
      <c r="F1147" s="224"/>
    </row>
    <row r="1148" s="59" customFormat="1" spans="1:6">
      <c r="A1148" s="388">
        <v>2170208</v>
      </c>
      <c r="B1148" s="388" t="s">
        <v>999</v>
      </c>
      <c r="C1148" s="390"/>
      <c r="D1148" s="390"/>
      <c r="E1148" s="390"/>
      <c r="F1148" s="224"/>
    </row>
    <row r="1149" s="59" customFormat="1" spans="1:6">
      <c r="A1149" s="388">
        <v>2170299</v>
      </c>
      <c r="B1149" s="388" t="s">
        <v>1000</v>
      </c>
      <c r="C1149" s="390"/>
      <c r="D1149" s="390"/>
      <c r="E1149" s="390"/>
      <c r="F1149" s="224"/>
    </row>
    <row r="1150" s="340" customFormat="1" spans="1:6">
      <c r="A1150" s="388">
        <v>21703</v>
      </c>
      <c r="B1150" s="388" t="s">
        <v>1001</v>
      </c>
      <c r="C1150" s="389">
        <f>SUM(C1151:C1155)</f>
        <v>0</v>
      </c>
      <c r="D1150" s="389">
        <f>SUM(D1151:D1155)</f>
        <v>0</v>
      </c>
      <c r="E1150" s="389">
        <f>SUM(E1151:E1155)</f>
        <v>0</v>
      </c>
      <c r="F1150" s="220"/>
    </row>
    <row r="1151" s="59" customFormat="1" spans="1:6">
      <c r="A1151" s="388">
        <v>2170301</v>
      </c>
      <c r="B1151" s="388" t="s">
        <v>1002</v>
      </c>
      <c r="C1151" s="390"/>
      <c r="D1151" s="390"/>
      <c r="E1151" s="390"/>
      <c r="F1151" s="224"/>
    </row>
    <row r="1152" s="59" customFormat="1" spans="1:6">
      <c r="A1152" s="388">
        <v>2170302</v>
      </c>
      <c r="B1152" s="388" t="s">
        <v>1003</v>
      </c>
      <c r="C1152" s="390"/>
      <c r="D1152" s="390"/>
      <c r="E1152" s="390"/>
      <c r="F1152" s="224"/>
    </row>
    <row r="1153" s="59" customFormat="1" spans="1:6">
      <c r="A1153" s="388">
        <v>2170303</v>
      </c>
      <c r="B1153" s="388" t="s">
        <v>1004</v>
      </c>
      <c r="C1153" s="390"/>
      <c r="D1153" s="390"/>
      <c r="E1153" s="390"/>
      <c r="F1153" s="224"/>
    </row>
    <row r="1154" s="59" customFormat="1" spans="1:6">
      <c r="A1154" s="388">
        <v>2170304</v>
      </c>
      <c r="B1154" s="388" t="s">
        <v>1005</v>
      </c>
      <c r="C1154" s="390"/>
      <c r="D1154" s="390"/>
      <c r="E1154" s="390"/>
      <c r="F1154" s="224"/>
    </row>
    <row r="1155" s="59" customFormat="1" spans="1:6">
      <c r="A1155" s="388">
        <v>2170399</v>
      </c>
      <c r="B1155" s="388" t="s">
        <v>1006</v>
      </c>
      <c r="C1155" s="390"/>
      <c r="D1155" s="390"/>
      <c r="E1155" s="390"/>
      <c r="F1155" s="224"/>
    </row>
    <row r="1156" s="340" customFormat="1" spans="1:6">
      <c r="A1156" s="388">
        <v>21704</v>
      </c>
      <c r="B1156" s="388" t="s">
        <v>1007</v>
      </c>
      <c r="C1156" s="389">
        <f>SUM(C1157:C1158)</f>
        <v>0</v>
      </c>
      <c r="D1156" s="389">
        <f>SUM(D1157:D1158)</f>
        <v>0</v>
      </c>
      <c r="E1156" s="389">
        <f>SUM(E1157:E1158)</f>
        <v>0</v>
      </c>
      <c r="F1156" s="220"/>
    </row>
    <row r="1157" s="59" customFormat="1" spans="1:6">
      <c r="A1157" s="388">
        <v>2170401</v>
      </c>
      <c r="B1157" s="388" t="s">
        <v>1008</v>
      </c>
      <c r="C1157" s="390"/>
      <c r="D1157" s="390"/>
      <c r="E1157" s="390"/>
      <c r="F1157" s="224"/>
    </row>
    <row r="1158" s="59" customFormat="1" spans="1:6">
      <c r="A1158" s="388">
        <v>2170499</v>
      </c>
      <c r="B1158" s="388" t="s">
        <v>1009</v>
      </c>
      <c r="C1158" s="390"/>
      <c r="D1158" s="390"/>
      <c r="E1158" s="390"/>
      <c r="F1158" s="224"/>
    </row>
    <row r="1159" s="340" customFormat="1" spans="1:6">
      <c r="A1159" s="388">
        <v>21799</v>
      </c>
      <c r="B1159" s="388" t="s">
        <v>1010</v>
      </c>
      <c r="C1159" s="389">
        <f>C1160</f>
        <v>0</v>
      </c>
      <c r="D1159" s="389">
        <f>D1160</f>
        <v>14</v>
      </c>
      <c r="E1159" s="389">
        <f>E1160</f>
        <v>0</v>
      </c>
      <c r="F1159" s="220"/>
    </row>
    <row r="1160" s="59" customFormat="1" spans="1:6">
      <c r="A1160" s="388">
        <v>2179901</v>
      </c>
      <c r="B1160" s="388" t="s">
        <v>1011</v>
      </c>
      <c r="C1160" s="390"/>
      <c r="D1160" s="390">
        <v>14</v>
      </c>
      <c r="E1160" s="390"/>
      <c r="F1160" s="224"/>
    </row>
    <row r="1161" s="59" customFormat="1" spans="1:6">
      <c r="A1161" s="385">
        <v>219</v>
      </c>
      <c r="B1161" s="385" t="s">
        <v>85</v>
      </c>
      <c r="C1161" s="386">
        <f>SUM(C1162:C1170)</f>
        <v>0</v>
      </c>
      <c r="D1161" s="386">
        <f>SUM(D1162:D1170)</f>
        <v>0</v>
      </c>
      <c r="E1161" s="386">
        <f>SUM(E1162:E1170)</f>
        <v>0</v>
      </c>
      <c r="F1161" s="224"/>
    </row>
    <row r="1162" s="59" customFormat="1" spans="1:6">
      <c r="A1162" s="388">
        <v>21901</v>
      </c>
      <c r="B1162" s="388" t="s">
        <v>1012</v>
      </c>
      <c r="C1162" s="390"/>
      <c r="D1162" s="390"/>
      <c r="E1162" s="390"/>
      <c r="F1162" s="224"/>
    </row>
    <row r="1163" s="59" customFormat="1" spans="1:6">
      <c r="A1163" s="388">
        <v>21902</v>
      </c>
      <c r="B1163" s="388" t="s">
        <v>1013</v>
      </c>
      <c r="C1163" s="390"/>
      <c r="D1163" s="390"/>
      <c r="E1163" s="390"/>
      <c r="F1163" s="224"/>
    </row>
    <row r="1164" s="59" customFormat="1" spans="1:6">
      <c r="A1164" s="388">
        <v>21903</v>
      </c>
      <c r="B1164" s="388" t="s">
        <v>1014</v>
      </c>
      <c r="C1164" s="390"/>
      <c r="D1164" s="390"/>
      <c r="E1164" s="390"/>
      <c r="F1164" s="224"/>
    </row>
    <row r="1165" s="59" customFormat="1" spans="1:6">
      <c r="A1165" s="388">
        <v>21904</v>
      </c>
      <c r="B1165" s="388" t="s">
        <v>1015</v>
      </c>
      <c r="C1165" s="390"/>
      <c r="D1165" s="390"/>
      <c r="E1165" s="390"/>
      <c r="F1165" s="224"/>
    </row>
    <row r="1166" s="59" customFormat="1" spans="1:6">
      <c r="A1166" s="388">
        <v>21905</v>
      </c>
      <c r="B1166" s="388" t="s">
        <v>1016</v>
      </c>
      <c r="C1166" s="390"/>
      <c r="D1166" s="390"/>
      <c r="E1166" s="390"/>
      <c r="F1166" s="224"/>
    </row>
    <row r="1167" s="59" customFormat="1" spans="1:6">
      <c r="A1167" s="388">
        <v>21906</v>
      </c>
      <c r="B1167" s="388" t="s">
        <v>774</v>
      </c>
      <c r="C1167" s="390"/>
      <c r="D1167" s="390"/>
      <c r="E1167" s="390"/>
      <c r="F1167" s="224"/>
    </row>
    <row r="1168" s="59" customFormat="1" spans="1:6">
      <c r="A1168" s="388">
        <v>21907</v>
      </c>
      <c r="B1168" s="388" t="s">
        <v>1017</v>
      </c>
      <c r="C1168" s="390"/>
      <c r="D1168" s="390"/>
      <c r="E1168" s="390"/>
      <c r="F1168" s="224"/>
    </row>
    <row r="1169" s="59" customFormat="1" spans="1:6">
      <c r="A1169" s="388">
        <v>21908</v>
      </c>
      <c r="B1169" s="388" t="s">
        <v>1018</v>
      </c>
      <c r="C1169" s="390"/>
      <c r="D1169" s="390"/>
      <c r="E1169" s="390"/>
      <c r="F1169" s="224"/>
    </row>
    <row r="1170" s="59" customFormat="1" spans="1:6">
      <c r="A1170" s="388">
        <v>21999</v>
      </c>
      <c r="B1170" s="388" t="s">
        <v>1019</v>
      </c>
      <c r="C1170" s="390"/>
      <c r="D1170" s="390"/>
      <c r="E1170" s="390"/>
      <c r="F1170" s="224"/>
    </row>
    <row r="1171" s="59" customFormat="1" spans="1:6">
      <c r="A1171" s="385">
        <v>220</v>
      </c>
      <c r="B1171" s="385" t="s">
        <v>1020</v>
      </c>
      <c r="C1171" s="386">
        <f>SUM(C1172,C1191,C1210,C1219,C1234)</f>
        <v>18346</v>
      </c>
      <c r="D1171" s="386">
        <f>SUM(D1172,D1191,D1210,D1219,D1234)</f>
        <v>15332</v>
      </c>
      <c r="E1171" s="386">
        <f>SUM(E1172,E1191,E1210,E1219,E1234)</f>
        <v>695</v>
      </c>
      <c r="F1171" s="224"/>
    </row>
    <row r="1172" s="340" customFormat="1" spans="1:6">
      <c r="A1172" s="392">
        <v>22001</v>
      </c>
      <c r="B1172" s="388" t="s">
        <v>1021</v>
      </c>
      <c r="C1172" s="389">
        <f>SUM(C1173:C1190)</f>
        <v>18346</v>
      </c>
      <c r="D1172" s="389">
        <f>SUM(D1173:D1190)</f>
        <v>15332</v>
      </c>
      <c r="E1172" s="389">
        <f>SUM(E1173:E1190)</f>
        <v>695</v>
      </c>
      <c r="F1172" s="220"/>
    </row>
    <row r="1173" s="59" customFormat="1" spans="1:6">
      <c r="A1173" s="388">
        <v>2200101</v>
      </c>
      <c r="B1173" s="388" t="s">
        <v>146</v>
      </c>
      <c r="C1173" s="390">
        <v>115</v>
      </c>
      <c r="D1173" s="390">
        <v>213</v>
      </c>
      <c r="E1173" s="390"/>
      <c r="F1173" s="224"/>
    </row>
    <row r="1174" s="59" customFormat="1" spans="1:6">
      <c r="A1174" s="388">
        <v>2200102</v>
      </c>
      <c r="B1174" s="388" t="s">
        <v>147</v>
      </c>
      <c r="C1174" s="390"/>
      <c r="D1174" s="390"/>
      <c r="E1174" s="390"/>
      <c r="F1174" s="224"/>
    </row>
    <row r="1175" s="59" customFormat="1" spans="1:6">
      <c r="A1175" s="388">
        <v>2200103</v>
      </c>
      <c r="B1175" s="388" t="s">
        <v>148</v>
      </c>
      <c r="C1175" s="390"/>
      <c r="D1175" s="390"/>
      <c r="E1175" s="390"/>
      <c r="F1175" s="224"/>
    </row>
    <row r="1176" s="59" customFormat="1" spans="1:6">
      <c r="A1176" s="388">
        <v>2200104</v>
      </c>
      <c r="B1176" s="388" t="s">
        <v>1022</v>
      </c>
      <c r="C1176" s="390"/>
      <c r="D1176" s="390"/>
      <c r="E1176" s="390"/>
      <c r="F1176" s="224"/>
    </row>
    <row r="1177" s="59" customFormat="1" spans="1:6">
      <c r="A1177" s="388">
        <v>2200105</v>
      </c>
      <c r="B1177" s="388" t="s">
        <v>1023</v>
      </c>
      <c r="C1177" s="390"/>
      <c r="D1177" s="390"/>
      <c r="E1177" s="390"/>
      <c r="F1177" s="224"/>
    </row>
    <row r="1178" s="59" customFormat="1" spans="1:6">
      <c r="A1178" s="388">
        <v>2200106</v>
      </c>
      <c r="B1178" s="388" t="s">
        <v>1024</v>
      </c>
      <c r="C1178" s="390"/>
      <c r="D1178" s="390"/>
      <c r="E1178" s="390"/>
      <c r="F1178" s="224"/>
    </row>
    <row r="1179" s="59" customFormat="1" spans="1:6">
      <c r="A1179" s="388">
        <v>2200107</v>
      </c>
      <c r="B1179" s="388" t="s">
        <v>1025</v>
      </c>
      <c r="C1179" s="390"/>
      <c r="D1179" s="390"/>
      <c r="E1179" s="390"/>
      <c r="F1179" s="224"/>
    </row>
    <row r="1180" s="59" customFormat="1" spans="1:6">
      <c r="A1180" s="388">
        <v>2200108</v>
      </c>
      <c r="B1180" s="388" t="s">
        <v>1026</v>
      </c>
      <c r="C1180" s="390"/>
      <c r="D1180" s="390"/>
      <c r="E1180" s="390"/>
      <c r="F1180" s="224"/>
    </row>
    <row r="1181" s="59" customFormat="1" spans="1:6">
      <c r="A1181" s="388">
        <v>2200109</v>
      </c>
      <c r="B1181" s="388" t="s">
        <v>1027</v>
      </c>
      <c r="C1181" s="390"/>
      <c r="D1181" s="390"/>
      <c r="E1181" s="390"/>
      <c r="F1181" s="224"/>
    </row>
    <row r="1182" s="59" customFormat="1" spans="1:6">
      <c r="A1182" s="388">
        <v>2200110</v>
      </c>
      <c r="B1182" s="388" t="s">
        <v>1028</v>
      </c>
      <c r="C1182" s="390"/>
      <c r="D1182" s="390"/>
      <c r="E1182" s="390"/>
      <c r="F1182" s="224"/>
    </row>
    <row r="1183" s="59" customFormat="1" spans="1:6">
      <c r="A1183" s="388">
        <v>2200112</v>
      </c>
      <c r="B1183" s="388" t="s">
        <v>1029</v>
      </c>
      <c r="C1183" s="390"/>
      <c r="D1183" s="390"/>
      <c r="E1183" s="390">
        <v>500</v>
      </c>
      <c r="F1183" s="224"/>
    </row>
    <row r="1184" s="59" customFormat="1" spans="1:6">
      <c r="A1184" s="388">
        <v>2200113</v>
      </c>
      <c r="B1184" s="388" t="s">
        <v>1030</v>
      </c>
      <c r="C1184" s="390"/>
      <c r="D1184" s="390"/>
      <c r="E1184" s="390"/>
      <c r="F1184" s="224"/>
    </row>
    <row r="1185" s="59" customFormat="1" spans="1:6">
      <c r="A1185" s="388">
        <v>2200114</v>
      </c>
      <c r="B1185" s="388" t="s">
        <v>1031</v>
      </c>
      <c r="C1185" s="390"/>
      <c r="D1185" s="390"/>
      <c r="E1185" s="390"/>
      <c r="F1185" s="224"/>
    </row>
    <row r="1186" s="59" customFormat="1" spans="1:6">
      <c r="A1186" s="388">
        <v>2200115</v>
      </c>
      <c r="B1186" s="388" t="s">
        <v>1032</v>
      </c>
      <c r="C1186" s="390"/>
      <c r="D1186" s="390"/>
      <c r="E1186" s="390"/>
      <c r="F1186" s="224"/>
    </row>
    <row r="1187" s="59" customFormat="1" spans="1:6">
      <c r="A1187" s="388">
        <v>2200116</v>
      </c>
      <c r="B1187" s="388" t="s">
        <v>1033</v>
      </c>
      <c r="C1187" s="390"/>
      <c r="D1187" s="390"/>
      <c r="E1187" s="390"/>
      <c r="F1187" s="224"/>
    </row>
    <row r="1188" s="59" customFormat="1" spans="1:6">
      <c r="A1188" s="388">
        <v>2200119</v>
      </c>
      <c r="B1188" s="388" t="s">
        <v>1034</v>
      </c>
      <c r="C1188" s="390"/>
      <c r="D1188" s="390"/>
      <c r="E1188" s="390"/>
      <c r="F1188" s="224"/>
    </row>
    <row r="1189" s="59" customFormat="1" spans="1:6">
      <c r="A1189" s="388">
        <v>2200150</v>
      </c>
      <c r="B1189" s="388" t="s">
        <v>155</v>
      </c>
      <c r="C1189" s="390">
        <v>192</v>
      </c>
      <c r="D1189" s="390">
        <v>209</v>
      </c>
      <c r="E1189" s="390">
        <v>134</v>
      </c>
      <c r="F1189" s="224"/>
    </row>
    <row r="1190" s="59" customFormat="1" spans="1:6">
      <c r="A1190" s="388">
        <v>2200199</v>
      </c>
      <c r="B1190" s="388" t="s">
        <v>1035</v>
      </c>
      <c r="C1190" s="390">
        <v>18039</v>
      </c>
      <c r="D1190" s="390">
        <v>14910</v>
      </c>
      <c r="E1190" s="390">
        <v>61</v>
      </c>
      <c r="F1190" s="224"/>
    </row>
    <row r="1191" s="340" customFormat="1" spans="1:6">
      <c r="A1191" s="388">
        <v>22002</v>
      </c>
      <c r="B1191" s="388" t="s">
        <v>1036</v>
      </c>
      <c r="C1191" s="389">
        <f>SUM(C1192:C1209)</f>
        <v>0</v>
      </c>
      <c r="D1191" s="389">
        <f>SUM(D1192:D1209)</f>
        <v>0</v>
      </c>
      <c r="E1191" s="389">
        <f>SUM(E1192:E1209)</f>
        <v>0</v>
      </c>
      <c r="F1191" s="220"/>
    </row>
    <row r="1192" s="59" customFormat="1" spans="1:6">
      <c r="A1192" s="388">
        <v>2200201</v>
      </c>
      <c r="B1192" s="388" t="s">
        <v>146</v>
      </c>
      <c r="C1192" s="390"/>
      <c r="D1192" s="390"/>
      <c r="E1192" s="390"/>
      <c r="F1192" s="224"/>
    </row>
    <row r="1193" s="59" customFormat="1" spans="1:6">
      <c r="A1193" s="388">
        <v>2200202</v>
      </c>
      <c r="B1193" s="388" t="s">
        <v>147</v>
      </c>
      <c r="C1193" s="390"/>
      <c r="D1193" s="390"/>
      <c r="E1193" s="390"/>
      <c r="F1193" s="224"/>
    </row>
    <row r="1194" s="59" customFormat="1" spans="1:6">
      <c r="A1194" s="388">
        <v>2200203</v>
      </c>
      <c r="B1194" s="388" t="s">
        <v>148</v>
      </c>
      <c r="C1194" s="390"/>
      <c r="D1194" s="390"/>
      <c r="E1194" s="390"/>
      <c r="F1194" s="224"/>
    </row>
    <row r="1195" s="59" customFormat="1" spans="1:6">
      <c r="A1195" s="388">
        <v>2200204</v>
      </c>
      <c r="B1195" s="388" t="s">
        <v>1037</v>
      </c>
      <c r="C1195" s="390"/>
      <c r="D1195" s="390"/>
      <c r="E1195" s="390"/>
      <c r="F1195" s="224"/>
    </row>
    <row r="1196" s="59" customFormat="1" spans="1:6">
      <c r="A1196" s="388">
        <v>2200205</v>
      </c>
      <c r="B1196" s="388" t="s">
        <v>1038</v>
      </c>
      <c r="C1196" s="390"/>
      <c r="D1196" s="390"/>
      <c r="E1196" s="390"/>
      <c r="F1196" s="224"/>
    </row>
    <row r="1197" s="59" customFormat="1" spans="1:6">
      <c r="A1197" s="388">
        <v>2200206</v>
      </c>
      <c r="B1197" s="388" t="s">
        <v>1039</v>
      </c>
      <c r="C1197" s="390"/>
      <c r="D1197" s="390"/>
      <c r="E1197" s="390"/>
      <c r="F1197" s="224"/>
    </row>
    <row r="1198" s="59" customFormat="1" spans="1:6">
      <c r="A1198" s="388">
        <v>2200207</v>
      </c>
      <c r="B1198" s="388" t="s">
        <v>1040</v>
      </c>
      <c r="C1198" s="390"/>
      <c r="D1198" s="390"/>
      <c r="E1198" s="390"/>
      <c r="F1198" s="224"/>
    </row>
    <row r="1199" s="59" customFormat="1" spans="1:6">
      <c r="A1199" s="388">
        <v>2200208</v>
      </c>
      <c r="B1199" s="388" t="s">
        <v>1041</v>
      </c>
      <c r="C1199" s="390"/>
      <c r="D1199" s="390"/>
      <c r="E1199" s="390"/>
      <c r="F1199" s="224"/>
    </row>
    <row r="1200" s="59" customFormat="1" spans="1:6">
      <c r="A1200" s="388">
        <v>2200209</v>
      </c>
      <c r="B1200" s="388" t="s">
        <v>1042</v>
      </c>
      <c r="C1200" s="390"/>
      <c r="D1200" s="390"/>
      <c r="E1200" s="390"/>
      <c r="F1200" s="224"/>
    </row>
    <row r="1201" s="59" customFormat="1" spans="1:6">
      <c r="A1201" s="388">
        <v>2200210</v>
      </c>
      <c r="B1201" s="388" t="s">
        <v>1043</v>
      </c>
      <c r="C1201" s="390"/>
      <c r="D1201" s="390"/>
      <c r="E1201" s="390"/>
      <c r="F1201" s="224"/>
    </row>
    <row r="1202" s="59" customFormat="1" spans="1:6">
      <c r="A1202" s="388">
        <v>2200211</v>
      </c>
      <c r="B1202" s="388" t="s">
        <v>1044</v>
      </c>
      <c r="C1202" s="390"/>
      <c r="D1202" s="390"/>
      <c r="E1202" s="390"/>
      <c r="F1202" s="224"/>
    </row>
    <row r="1203" s="59" customFormat="1" spans="1:6">
      <c r="A1203" s="388">
        <v>2200212</v>
      </c>
      <c r="B1203" s="388" t="s">
        <v>1045</v>
      </c>
      <c r="C1203" s="390"/>
      <c r="D1203" s="390"/>
      <c r="E1203" s="390"/>
      <c r="F1203" s="224"/>
    </row>
    <row r="1204" s="59" customFormat="1" spans="1:6">
      <c r="A1204" s="388">
        <v>2200213</v>
      </c>
      <c r="B1204" s="388" t="s">
        <v>1046</v>
      </c>
      <c r="C1204" s="390"/>
      <c r="D1204" s="390"/>
      <c r="E1204" s="390"/>
      <c r="F1204" s="224"/>
    </row>
    <row r="1205" s="59" customFormat="1" spans="1:6">
      <c r="A1205" s="388">
        <v>2200215</v>
      </c>
      <c r="B1205" s="388" t="s">
        <v>1047</v>
      </c>
      <c r="C1205" s="390"/>
      <c r="D1205" s="390"/>
      <c r="E1205" s="390"/>
      <c r="F1205" s="224"/>
    </row>
    <row r="1206" s="59" customFormat="1" spans="1:6">
      <c r="A1206" s="388">
        <v>2200217</v>
      </c>
      <c r="B1206" s="388" t="s">
        <v>1048</v>
      </c>
      <c r="C1206" s="390"/>
      <c r="D1206" s="390"/>
      <c r="E1206" s="390"/>
      <c r="F1206" s="224"/>
    </row>
    <row r="1207" s="59" customFormat="1" spans="1:6">
      <c r="A1207" s="388">
        <v>2200218</v>
      </c>
      <c r="B1207" s="388" t="s">
        <v>1049</v>
      </c>
      <c r="C1207" s="390"/>
      <c r="D1207" s="390"/>
      <c r="E1207" s="390"/>
      <c r="F1207" s="224"/>
    </row>
    <row r="1208" s="59" customFormat="1" spans="1:6">
      <c r="A1208" s="388">
        <v>2200250</v>
      </c>
      <c r="B1208" s="388" t="s">
        <v>155</v>
      </c>
      <c r="C1208" s="390"/>
      <c r="D1208" s="390"/>
      <c r="E1208" s="390"/>
      <c r="F1208" s="224"/>
    </row>
    <row r="1209" s="59" customFormat="1" spans="1:6">
      <c r="A1209" s="388">
        <v>2200299</v>
      </c>
      <c r="B1209" s="388" t="s">
        <v>1050</v>
      </c>
      <c r="C1209" s="390"/>
      <c r="D1209" s="390"/>
      <c r="E1209" s="390"/>
      <c r="F1209" s="224"/>
    </row>
    <row r="1210" s="340" customFormat="1" spans="1:6">
      <c r="A1210" s="388">
        <v>22003</v>
      </c>
      <c r="B1210" s="388" t="s">
        <v>1051</v>
      </c>
      <c r="C1210" s="389">
        <f>SUM(C1211:C1218)</f>
        <v>0</v>
      </c>
      <c r="D1210" s="389">
        <f>SUM(D1211:D1218)</f>
        <v>0</v>
      </c>
      <c r="E1210" s="389">
        <f>SUM(E1211:E1218)</f>
        <v>0</v>
      </c>
      <c r="F1210" s="220"/>
    </row>
    <row r="1211" s="59" customFormat="1" spans="1:6">
      <c r="A1211" s="388">
        <v>2200301</v>
      </c>
      <c r="B1211" s="388" t="s">
        <v>146</v>
      </c>
      <c r="C1211" s="390"/>
      <c r="D1211" s="390"/>
      <c r="E1211" s="390"/>
      <c r="F1211" s="224"/>
    </row>
    <row r="1212" s="59" customFormat="1" spans="1:6">
      <c r="A1212" s="388">
        <v>2200302</v>
      </c>
      <c r="B1212" s="388" t="s">
        <v>147</v>
      </c>
      <c r="C1212" s="390"/>
      <c r="D1212" s="390"/>
      <c r="E1212" s="390"/>
      <c r="F1212" s="224"/>
    </row>
    <row r="1213" s="59" customFormat="1" spans="1:6">
      <c r="A1213" s="388">
        <v>2200303</v>
      </c>
      <c r="B1213" s="388" t="s">
        <v>148</v>
      </c>
      <c r="C1213" s="390"/>
      <c r="D1213" s="390"/>
      <c r="E1213" s="390"/>
      <c r="F1213" s="224"/>
    </row>
    <row r="1214" s="59" customFormat="1" spans="1:6">
      <c r="A1214" s="388">
        <v>2200304</v>
      </c>
      <c r="B1214" s="388" t="s">
        <v>1052</v>
      </c>
      <c r="C1214" s="390"/>
      <c r="D1214" s="390"/>
      <c r="E1214" s="390"/>
      <c r="F1214" s="224"/>
    </row>
    <row r="1215" s="59" customFormat="1" spans="1:6">
      <c r="A1215" s="388">
        <v>2200305</v>
      </c>
      <c r="B1215" s="388" t="s">
        <v>1053</v>
      </c>
      <c r="C1215" s="390"/>
      <c r="D1215" s="390"/>
      <c r="E1215" s="390"/>
      <c r="F1215" s="224"/>
    </row>
    <row r="1216" s="59" customFormat="1" spans="1:6">
      <c r="A1216" s="388">
        <v>2200306</v>
      </c>
      <c r="B1216" s="388" t="s">
        <v>1054</v>
      </c>
      <c r="C1216" s="390"/>
      <c r="D1216" s="390"/>
      <c r="E1216" s="390"/>
      <c r="F1216" s="224"/>
    </row>
    <row r="1217" s="59" customFormat="1" spans="1:6">
      <c r="A1217" s="388">
        <v>2200350</v>
      </c>
      <c r="B1217" s="388" t="s">
        <v>155</v>
      </c>
      <c r="C1217" s="390"/>
      <c r="D1217" s="390"/>
      <c r="E1217" s="390"/>
      <c r="F1217" s="224"/>
    </row>
    <row r="1218" s="59" customFormat="1" spans="1:6">
      <c r="A1218" s="388">
        <v>2200399</v>
      </c>
      <c r="B1218" s="388" t="s">
        <v>1055</v>
      </c>
      <c r="C1218" s="390"/>
      <c r="D1218" s="390"/>
      <c r="E1218" s="390"/>
      <c r="F1218" s="224"/>
    </row>
    <row r="1219" s="340" customFormat="1" spans="1:6">
      <c r="A1219" s="388">
        <v>22005</v>
      </c>
      <c r="B1219" s="388" t="s">
        <v>1056</v>
      </c>
      <c r="C1219" s="389">
        <f>SUM(C1220:C1233)</f>
        <v>0</v>
      </c>
      <c r="D1219" s="389">
        <f>SUM(D1220:D1233)</f>
        <v>0</v>
      </c>
      <c r="E1219" s="389">
        <f>SUM(E1220:E1233)</f>
        <v>0</v>
      </c>
      <c r="F1219" s="220"/>
    </row>
    <row r="1220" s="59" customFormat="1" spans="1:6">
      <c r="A1220" s="388">
        <v>2200501</v>
      </c>
      <c r="B1220" s="388" t="s">
        <v>146</v>
      </c>
      <c r="C1220" s="390"/>
      <c r="D1220" s="390"/>
      <c r="E1220" s="390"/>
      <c r="F1220" s="224"/>
    </row>
    <row r="1221" s="59" customFormat="1" spans="1:6">
      <c r="A1221" s="388">
        <v>2200502</v>
      </c>
      <c r="B1221" s="388" t="s">
        <v>147</v>
      </c>
      <c r="C1221" s="390"/>
      <c r="D1221" s="390"/>
      <c r="E1221" s="390"/>
      <c r="F1221" s="224"/>
    </row>
    <row r="1222" s="59" customFormat="1" spans="1:6">
      <c r="A1222" s="388">
        <v>2200503</v>
      </c>
      <c r="B1222" s="388" t="s">
        <v>148</v>
      </c>
      <c r="C1222" s="390"/>
      <c r="D1222" s="390"/>
      <c r="E1222" s="390"/>
      <c r="F1222" s="224"/>
    </row>
    <row r="1223" s="59" customFormat="1" spans="1:6">
      <c r="A1223" s="388">
        <v>2200504</v>
      </c>
      <c r="B1223" s="388" t="s">
        <v>1057</v>
      </c>
      <c r="C1223" s="390"/>
      <c r="D1223" s="390"/>
      <c r="E1223" s="390"/>
      <c r="F1223" s="224"/>
    </row>
    <row r="1224" s="59" customFormat="1" spans="1:6">
      <c r="A1224" s="388">
        <v>2200506</v>
      </c>
      <c r="B1224" s="388" t="s">
        <v>1058</v>
      </c>
      <c r="C1224" s="390"/>
      <c r="D1224" s="390"/>
      <c r="E1224" s="390"/>
      <c r="F1224" s="224"/>
    </row>
    <row r="1225" s="59" customFormat="1" spans="1:6">
      <c r="A1225" s="388">
        <v>2200507</v>
      </c>
      <c r="B1225" s="388" t="s">
        <v>1059</v>
      </c>
      <c r="C1225" s="390"/>
      <c r="D1225" s="390"/>
      <c r="E1225" s="390"/>
      <c r="F1225" s="224"/>
    </row>
    <row r="1226" s="59" customFormat="1" spans="1:6">
      <c r="A1226" s="388">
        <v>2200508</v>
      </c>
      <c r="B1226" s="388" t="s">
        <v>1060</v>
      </c>
      <c r="C1226" s="390"/>
      <c r="D1226" s="390"/>
      <c r="E1226" s="390"/>
      <c r="F1226" s="224"/>
    </row>
    <row r="1227" s="59" customFormat="1" spans="1:6">
      <c r="A1227" s="388">
        <v>2200509</v>
      </c>
      <c r="B1227" s="388" t="s">
        <v>1061</v>
      </c>
      <c r="C1227" s="390"/>
      <c r="D1227" s="390"/>
      <c r="E1227" s="390"/>
      <c r="F1227" s="224"/>
    </row>
    <row r="1228" s="59" customFormat="1" spans="1:6">
      <c r="A1228" s="388">
        <v>2200510</v>
      </c>
      <c r="B1228" s="388" t="s">
        <v>1062</v>
      </c>
      <c r="C1228" s="390"/>
      <c r="D1228" s="390"/>
      <c r="E1228" s="390"/>
      <c r="F1228" s="224"/>
    </row>
    <row r="1229" s="59" customFormat="1" spans="1:6">
      <c r="A1229" s="388">
        <v>2200511</v>
      </c>
      <c r="B1229" s="388" t="s">
        <v>1063</v>
      </c>
      <c r="C1229" s="390"/>
      <c r="D1229" s="390"/>
      <c r="E1229" s="390"/>
      <c r="F1229" s="224"/>
    </row>
    <row r="1230" s="59" customFormat="1" spans="1:6">
      <c r="A1230" s="388">
        <v>2200512</v>
      </c>
      <c r="B1230" s="388" t="s">
        <v>1064</v>
      </c>
      <c r="C1230" s="390"/>
      <c r="D1230" s="390"/>
      <c r="E1230" s="390"/>
      <c r="F1230" s="224"/>
    </row>
    <row r="1231" s="59" customFormat="1" spans="1:6">
      <c r="A1231" s="388">
        <v>2200513</v>
      </c>
      <c r="B1231" s="388" t="s">
        <v>1065</v>
      </c>
      <c r="C1231" s="390"/>
      <c r="D1231" s="390"/>
      <c r="E1231" s="390"/>
      <c r="F1231" s="224"/>
    </row>
    <row r="1232" s="59" customFormat="1" spans="1:6">
      <c r="A1232" s="388">
        <v>2200514</v>
      </c>
      <c r="B1232" s="388" t="s">
        <v>1066</v>
      </c>
      <c r="C1232" s="390"/>
      <c r="D1232" s="390"/>
      <c r="E1232" s="390"/>
      <c r="F1232" s="224"/>
    </row>
    <row r="1233" s="59" customFormat="1" spans="1:6">
      <c r="A1233" s="388">
        <v>2200599</v>
      </c>
      <c r="B1233" s="388" t="s">
        <v>1067</v>
      </c>
      <c r="C1233" s="390"/>
      <c r="D1233" s="390"/>
      <c r="E1233" s="390"/>
      <c r="F1233" s="224"/>
    </row>
    <row r="1234" s="340" customFormat="1" spans="1:6">
      <c r="A1234" s="388">
        <v>22099</v>
      </c>
      <c r="B1234" s="388" t="s">
        <v>1068</v>
      </c>
      <c r="C1234" s="389">
        <f>C1235</f>
        <v>0</v>
      </c>
      <c r="D1234" s="389">
        <f>D1235</f>
        <v>0</v>
      </c>
      <c r="E1234" s="389">
        <f>E1235</f>
        <v>0</v>
      </c>
      <c r="F1234" s="220"/>
    </row>
    <row r="1235" s="59" customFormat="1" spans="1:6">
      <c r="A1235" s="388">
        <v>2209901</v>
      </c>
      <c r="B1235" s="388" t="s">
        <v>1069</v>
      </c>
      <c r="C1235" s="390"/>
      <c r="D1235" s="390"/>
      <c r="E1235" s="390"/>
      <c r="F1235" s="224"/>
    </row>
    <row r="1236" s="59" customFormat="1" spans="1:6">
      <c r="A1236" s="385">
        <v>221</v>
      </c>
      <c r="B1236" s="385" t="s">
        <v>87</v>
      </c>
      <c r="C1236" s="386">
        <f>SUM(C1237,C1246,C1250)</f>
        <v>7648</v>
      </c>
      <c r="D1236" s="386">
        <f>SUM(D1237,D1246,D1250)</f>
        <v>7846</v>
      </c>
      <c r="E1236" s="386">
        <f>SUM(E1237,E1246,E1250)</f>
        <v>4140</v>
      </c>
      <c r="F1236" s="224"/>
    </row>
    <row r="1237" s="340" customFormat="1" spans="1:6">
      <c r="A1237" s="388">
        <v>22101</v>
      </c>
      <c r="B1237" s="388" t="s">
        <v>1070</v>
      </c>
      <c r="C1237" s="389">
        <f>SUM(C1238:C1245)</f>
        <v>4097</v>
      </c>
      <c r="D1237" s="389">
        <f>SUM(D1238:D1245)</f>
        <v>4286</v>
      </c>
      <c r="E1237" s="389">
        <f>SUM(E1238:E1245)</f>
        <v>484</v>
      </c>
      <c r="F1237" s="220"/>
    </row>
    <row r="1238" s="59" customFormat="1" spans="1:6">
      <c r="A1238" s="388">
        <v>2210101</v>
      </c>
      <c r="B1238" s="388" t="s">
        <v>1071</v>
      </c>
      <c r="C1238" s="390"/>
      <c r="D1238" s="390"/>
      <c r="E1238" s="390"/>
      <c r="F1238" s="224"/>
    </row>
    <row r="1239" s="59" customFormat="1" spans="1:6">
      <c r="A1239" s="388">
        <v>2210102</v>
      </c>
      <c r="B1239" s="388" t="s">
        <v>1072</v>
      </c>
      <c r="C1239" s="390"/>
      <c r="D1239" s="390"/>
      <c r="E1239" s="390"/>
      <c r="F1239" s="224"/>
    </row>
    <row r="1240" s="59" customFormat="1" spans="1:6">
      <c r="A1240" s="388">
        <v>2210103</v>
      </c>
      <c r="B1240" s="388" t="s">
        <v>1073</v>
      </c>
      <c r="C1240" s="390">
        <v>4097</v>
      </c>
      <c r="D1240" s="390">
        <v>2785</v>
      </c>
      <c r="E1240" s="390"/>
      <c r="F1240" s="224"/>
    </row>
    <row r="1241" s="59" customFormat="1" spans="1:6">
      <c r="A1241" s="388">
        <v>2210104</v>
      </c>
      <c r="B1241" s="388" t="s">
        <v>1074</v>
      </c>
      <c r="C1241" s="390"/>
      <c r="D1241" s="390"/>
      <c r="E1241" s="390"/>
      <c r="F1241" s="224"/>
    </row>
    <row r="1242" s="59" customFormat="1" spans="1:6">
      <c r="A1242" s="388">
        <v>2210105</v>
      </c>
      <c r="B1242" s="388" t="s">
        <v>1075</v>
      </c>
      <c r="C1242" s="390"/>
      <c r="D1242" s="390">
        <v>146</v>
      </c>
      <c r="E1242" s="390">
        <v>484</v>
      </c>
      <c r="F1242" s="224"/>
    </row>
    <row r="1243" s="59" customFormat="1" spans="1:6">
      <c r="A1243" s="388">
        <v>2210106</v>
      </c>
      <c r="B1243" s="388" t="s">
        <v>1076</v>
      </c>
      <c r="C1243" s="390"/>
      <c r="D1243" s="390"/>
      <c r="E1243" s="390"/>
      <c r="F1243" s="224"/>
    </row>
    <row r="1244" s="59" customFormat="1" spans="1:6">
      <c r="A1244" s="388">
        <v>2210107</v>
      </c>
      <c r="B1244" s="388" t="s">
        <v>1077</v>
      </c>
      <c r="C1244" s="390"/>
      <c r="D1244" s="390"/>
      <c r="E1244" s="390"/>
      <c r="F1244" s="224"/>
    </row>
    <row r="1245" s="59" customFormat="1" spans="1:6">
      <c r="A1245" s="388">
        <v>2210199</v>
      </c>
      <c r="B1245" s="388" t="s">
        <v>1078</v>
      </c>
      <c r="C1245" s="390"/>
      <c r="D1245" s="390">
        <v>1355</v>
      </c>
      <c r="E1245" s="390"/>
      <c r="F1245" s="224"/>
    </row>
    <row r="1246" s="340" customFormat="1" spans="1:6">
      <c r="A1246" s="388">
        <v>22102</v>
      </c>
      <c r="B1246" s="388" t="s">
        <v>1079</v>
      </c>
      <c r="C1246" s="389">
        <f>SUM(C1247:C1249)</f>
        <v>3551</v>
      </c>
      <c r="D1246" s="389">
        <f>SUM(D1247:D1249)</f>
        <v>3560</v>
      </c>
      <c r="E1246" s="389">
        <f>SUM(E1247:E1249)</f>
        <v>3656</v>
      </c>
      <c r="F1246" s="220"/>
    </row>
    <row r="1247" s="59" customFormat="1" spans="1:6">
      <c r="A1247" s="388">
        <v>2210201</v>
      </c>
      <c r="B1247" s="388" t="s">
        <v>1080</v>
      </c>
      <c r="C1247" s="390">
        <v>3551</v>
      </c>
      <c r="D1247" s="390">
        <v>3560</v>
      </c>
      <c r="E1247" s="390">
        <v>3656</v>
      </c>
      <c r="F1247" s="224"/>
    </row>
    <row r="1248" s="59" customFormat="1" spans="1:6">
      <c r="A1248" s="388">
        <v>2210202</v>
      </c>
      <c r="B1248" s="388" t="s">
        <v>1081</v>
      </c>
      <c r="C1248" s="390"/>
      <c r="D1248" s="390"/>
      <c r="E1248" s="390"/>
      <c r="F1248" s="224"/>
    </row>
    <row r="1249" s="59" customFormat="1" spans="1:6">
      <c r="A1249" s="388">
        <v>2210203</v>
      </c>
      <c r="B1249" s="388" t="s">
        <v>1082</v>
      </c>
      <c r="C1249" s="390"/>
      <c r="D1249" s="390"/>
      <c r="E1249" s="390"/>
      <c r="F1249" s="224"/>
    </row>
    <row r="1250" s="340" customFormat="1" spans="1:6">
      <c r="A1250" s="388">
        <v>22103</v>
      </c>
      <c r="B1250" s="388" t="s">
        <v>1083</v>
      </c>
      <c r="C1250" s="389">
        <f>SUM(C1251:C1253)</f>
        <v>0</v>
      </c>
      <c r="D1250" s="389">
        <f>SUM(D1251:D1253)</f>
        <v>0</v>
      </c>
      <c r="E1250" s="389">
        <f>SUM(E1251:E1253)</f>
        <v>0</v>
      </c>
      <c r="F1250" s="220"/>
    </row>
    <row r="1251" s="59" customFormat="1" spans="1:6">
      <c r="A1251" s="388">
        <v>2210301</v>
      </c>
      <c r="B1251" s="388" t="s">
        <v>1084</v>
      </c>
      <c r="C1251" s="390"/>
      <c r="D1251" s="390"/>
      <c r="E1251" s="390"/>
      <c r="F1251" s="224"/>
    </row>
    <row r="1252" s="59" customFormat="1" spans="1:6">
      <c r="A1252" s="388">
        <v>2210302</v>
      </c>
      <c r="B1252" s="388" t="s">
        <v>1085</v>
      </c>
      <c r="C1252" s="390"/>
      <c r="D1252" s="390"/>
      <c r="E1252" s="390"/>
      <c r="F1252" s="224"/>
    </row>
    <row r="1253" s="59" customFormat="1" spans="1:6">
      <c r="A1253" s="388">
        <v>2210399</v>
      </c>
      <c r="B1253" s="388" t="s">
        <v>1086</v>
      </c>
      <c r="C1253" s="390"/>
      <c r="D1253" s="390"/>
      <c r="E1253" s="390"/>
      <c r="F1253" s="224"/>
    </row>
    <row r="1254" s="59" customFormat="1" spans="1:6">
      <c r="A1254" s="385">
        <v>222</v>
      </c>
      <c r="B1254" s="385" t="s">
        <v>88</v>
      </c>
      <c r="C1254" s="386">
        <f>SUM(C1255,C1270,C1284,C1289,C1295)</f>
        <v>0</v>
      </c>
      <c r="D1254" s="386">
        <f>SUM(D1255,D1270,D1284,D1289,D1295)</f>
        <v>270</v>
      </c>
      <c r="E1254" s="386">
        <f>SUM(E1255,E1270,E1284,E1289,E1295)</f>
        <v>850</v>
      </c>
      <c r="F1254" s="224"/>
    </row>
    <row r="1255" s="340" customFormat="1" spans="1:6">
      <c r="A1255" s="388">
        <v>22201</v>
      </c>
      <c r="B1255" s="388" t="s">
        <v>1087</v>
      </c>
      <c r="C1255" s="389">
        <f>SUM(C1256:C1269)</f>
        <v>0</v>
      </c>
      <c r="D1255" s="389">
        <f>SUM(D1256:D1269)</f>
        <v>0</v>
      </c>
      <c r="E1255" s="389">
        <f>SUM(E1256:E1269)</f>
        <v>546</v>
      </c>
      <c r="F1255" s="220"/>
    </row>
    <row r="1256" s="59" customFormat="1" spans="1:6">
      <c r="A1256" s="388">
        <v>2220101</v>
      </c>
      <c r="B1256" s="388" t="s">
        <v>146</v>
      </c>
      <c r="C1256" s="390"/>
      <c r="D1256" s="390"/>
      <c r="E1256" s="390"/>
      <c r="F1256" s="224"/>
    </row>
    <row r="1257" s="59" customFormat="1" spans="1:6">
      <c r="A1257" s="388">
        <v>2220102</v>
      </c>
      <c r="B1257" s="388" t="s">
        <v>147</v>
      </c>
      <c r="C1257" s="390"/>
      <c r="D1257" s="390"/>
      <c r="E1257" s="390"/>
      <c r="F1257" s="224"/>
    </row>
    <row r="1258" s="59" customFormat="1" spans="1:6">
      <c r="A1258" s="388">
        <v>2220103</v>
      </c>
      <c r="B1258" s="388" t="s">
        <v>148</v>
      </c>
      <c r="C1258" s="390"/>
      <c r="D1258" s="390"/>
      <c r="E1258" s="390"/>
      <c r="F1258" s="224"/>
    </row>
    <row r="1259" s="59" customFormat="1" spans="1:6">
      <c r="A1259" s="388">
        <v>2220104</v>
      </c>
      <c r="B1259" s="388" t="s">
        <v>1088</v>
      </c>
      <c r="C1259" s="390"/>
      <c r="D1259" s="390"/>
      <c r="E1259" s="390"/>
      <c r="F1259" s="224"/>
    </row>
    <row r="1260" s="59" customFormat="1" spans="1:6">
      <c r="A1260" s="388">
        <v>2220105</v>
      </c>
      <c r="B1260" s="388" t="s">
        <v>1089</v>
      </c>
      <c r="C1260" s="390"/>
      <c r="D1260" s="390"/>
      <c r="E1260" s="390"/>
      <c r="F1260" s="224"/>
    </row>
    <row r="1261" s="59" customFormat="1" spans="1:6">
      <c r="A1261" s="388">
        <v>2220106</v>
      </c>
      <c r="B1261" s="388" t="s">
        <v>1090</v>
      </c>
      <c r="C1261" s="390"/>
      <c r="D1261" s="390"/>
      <c r="E1261" s="390"/>
      <c r="F1261" s="224"/>
    </row>
    <row r="1262" s="59" customFormat="1" spans="1:6">
      <c r="A1262" s="388">
        <v>2220107</v>
      </c>
      <c r="B1262" s="388" t="s">
        <v>1091</v>
      </c>
      <c r="C1262" s="390"/>
      <c r="D1262" s="390"/>
      <c r="E1262" s="390"/>
      <c r="F1262" s="224"/>
    </row>
    <row r="1263" s="59" customFormat="1" spans="1:6">
      <c r="A1263" s="388">
        <v>2220112</v>
      </c>
      <c r="B1263" s="388" t="s">
        <v>1092</v>
      </c>
      <c r="C1263" s="390"/>
      <c r="D1263" s="390"/>
      <c r="E1263" s="390"/>
      <c r="F1263" s="224"/>
    </row>
    <row r="1264" s="59" customFormat="1" spans="1:6">
      <c r="A1264" s="388">
        <v>2220113</v>
      </c>
      <c r="B1264" s="388" t="s">
        <v>1093</v>
      </c>
      <c r="C1264" s="390"/>
      <c r="D1264" s="390"/>
      <c r="E1264" s="390"/>
      <c r="F1264" s="224"/>
    </row>
    <row r="1265" s="59" customFormat="1" spans="1:6">
      <c r="A1265" s="388">
        <v>2220114</v>
      </c>
      <c r="B1265" s="388" t="s">
        <v>1094</v>
      </c>
      <c r="C1265" s="390"/>
      <c r="D1265" s="390"/>
      <c r="E1265" s="390"/>
      <c r="F1265" s="224"/>
    </row>
    <row r="1266" s="59" customFormat="1" spans="1:6">
      <c r="A1266" s="388">
        <v>2220115</v>
      </c>
      <c r="B1266" s="388" t="s">
        <v>1095</v>
      </c>
      <c r="C1266" s="390"/>
      <c r="D1266" s="390"/>
      <c r="E1266" s="390"/>
      <c r="F1266" s="224"/>
    </row>
    <row r="1267" s="59" customFormat="1" spans="1:6">
      <c r="A1267" s="388">
        <v>2220118</v>
      </c>
      <c r="B1267" s="388" t="s">
        <v>1096</v>
      </c>
      <c r="C1267" s="390"/>
      <c r="D1267" s="390"/>
      <c r="E1267" s="390"/>
      <c r="F1267" s="224"/>
    </row>
    <row r="1268" s="59" customFormat="1" spans="1:6">
      <c r="A1268" s="388">
        <v>2220150</v>
      </c>
      <c r="B1268" s="388" t="s">
        <v>155</v>
      </c>
      <c r="C1268" s="390"/>
      <c r="D1268" s="390"/>
      <c r="E1268" s="390"/>
      <c r="F1268" s="224"/>
    </row>
    <row r="1269" s="59" customFormat="1" spans="1:6">
      <c r="A1269" s="388">
        <v>2220199</v>
      </c>
      <c r="B1269" s="388" t="s">
        <v>1097</v>
      </c>
      <c r="C1269" s="390"/>
      <c r="D1269" s="390"/>
      <c r="E1269" s="390">
        <v>546</v>
      </c>
      <c r="F1269" s="224"/>
    </row>
    <row r="1270" s="340" customFormat="1" spans="1:6">
      <c r="A1270" s="388">
        <v>22202</v>
      </c>
      <c r="B1270" s="388" t="s">
        <v>1098</v>
      </c>
      <c r="C1270" s="389">
        <f>SUM(C1271:C1283)</f>
        <v>0</v>
      </c>
      <c r="D1270" s="389">
        <f>SUM(D1271:D1283)</f>
        <v>0</v>
      </c>
      <c r="E1270" s="389">
        <f>SUM(E1271:E1283)</f>
        <v>0</v>
      </c>
      <c r="F1270" s="220"/>
    </row>
    <row r="1271" s="59" customFormat="1" spans="1:6">
      <c r="A1271" s="388">
        <v>2220201</v>
      </c>
      <c r="B1271" s="388" t="s">
        <v>146</v>
      </c>
      <c r="C1271" s="390"/>
      <c r="D1271" s="390"/>
      <c r="E1271" s="390"/>
      <c r="F1271" s="224"/>
    </row>
    <row r="1272" s="59" customFormat="1" spans="1:6">
      <c r="A1272" s="388">
        <v>2220202</v>
      </c>
      <c r="B1272" s="388" t="s">
        <v>147</v>
      </c>
      <c r="C1272" s="390"/>
      <c r="D1272" s="390"/>
      <c r="E1272" s="390"/>
      <c r="F1272" s="224"/>
    </row>
    <row r="1273" s="59" customFormat="1" spans="1:6">
      <c r="A1273" s="388">
        <v>2220203</v>
      </c>
      <c r="B1273" s="388" t="s">
        <v>148</v>
      </c>
      <c r="C1273" s="390"/>
      <c r="D1273" s="390"/>
      <c r="E1273" s="390"/>
      <c r="F1273" s="224"/>
    </row>
    <row r="1274" s="59" customFormat="1" spans="1:6">
      <c r="A1274" s="388">
        <v>2220204</v>
      </c>
      <c r="B1274" s="388" t="s">
        <v>1099</v>
      </c>
      <c r="C1274" s="390"/>
      <c r="D1274" s="390"/>
      <c r="E1274" s="390"/>
      <c r="F1274" s="224"/>
    </row>
    <row r="1275" s="59" customFormat="1" spans="1:6">
      <c r="A1275" s="388">
        <v>2220205</v>
      </c>
      <c r="B1275" s="388" t="s">
        <v>1100</v>
      </c>
      <c r="C1275" s="390"/>
      <c r="D1275" s="390"/>
      <c r="E1275" s="390"/>
      <c r="F1275" s="224"/>
    </row>
    <row r="1276" s="59" customFormat="1" spans="1:6">
      <c r="A1276" s="388">
        <v>2220206</v>
      </c>
      <c r="B1276" s="388" t="s">
        <v>1101</v>
      </c>
      <c r="C1276" s="390"/>
      <c r="D1276" s="390"/>
      <c r="E1276" s="390"/>
      <c r="F1276" s="224"/>
    </row>
    <row r="1277" s="59" customFormat="1" spans="1:6">
      <c r="A1277" s="388">
        <v>2220207</v>
      </c>
      <c r="B1277" s="388" t="s">
        <v>1102</v>
      </c>
      <c r="C1277" s="390"/>
      <c r="D1277" s="390"/>
      <c r="E1277" s="390"/>
      <c r="F1277" s="224"/>
    </row>
    <row r="1278" s="59" customFormat="1" spans="1:6">
      <c r="A1278" s="388">
        <v>2220209</v>
      </c>
      <c r="B1278" s="388" t="s">
        <v>1103</v>
      </c>
      <c r="C1278" s="390"/>
      <c r="D1278" s="390"/>
      <c r="E1278" s="390"/>
      <c r="F1278" s="224"/>
    </row>
    <row r="1279" s="59" customFormat="1" spans="1:6">
      <c r="A1279" s="388">
        <v>2220210</v>
      </c>
      <c r="B1279" s="388" t="s">
        <v>1104</v>
      </c>
      <c r="C1279" s="390"/>
      <c r="D1279" s="390"/>
      <c r="E1279" s="390"/>
      <c r="F1279" s="224"/>
    </row>
    <row r="1280" s="59" customFormat="1" spans="1:6">
      <c r="A1280" s="388">
        <v>2220211</v>
      </c>
      <c r="B1280" s="388" t="s">
        <v>1105</v>
      </c>
      <c r="C1280" s="390"/>
      <c r="D1280" s="390"/>
      <c r="E1280" s="390"/>
      <c r="F1280" s="224"/>
    </row>
    <row r="1281" s="59" customFormat="1" spans="1:6">
      <c r="A1281" s="388">
        <v>2220212</v>
      </c>
      <c r="B1281" s="388" t="s">
        <v>1106</v>
      </c>
      <c r="C1281" s="390"/>
      <c r="D1281" s="390"/>
      <c r="E1281" s="390"/>
      <c r="F1281" s="224"/>
    </row>
    <row r="1282" s="59" customFormat="1" spans="1:6">
      <c r="A1282" s="388">
        <v>2220250</v>
      </c>
      <c r="B1282" s="388" t="s">
        <v>155</v>
      </c>
      <c r="C1282" s="390"/>
      <c r="D1282" s="390"/>
      <c r="E1282" s="390"/>
      <c r="F1282" s="224"/>
    </row>
    <row r="1283" s="59" customFormat="1" spans="1:6">
      <c r="A1283" s="388">
        <v>2220299</v>
      </c>
      <c r="B1283" s="388" t="s">
        <v>1107</v>
      </c>
      <c r="C1283" s="390"/>
      <c r="D1283" s="390"/>
      <c r="E1283" s="390"/>
      <c r="F1283" s="224"/>
    </row>
    <row r="1284" s="340" customFormat="1" spans="1:6">
      <c r="A1284" s="388">
        <v>22203</v>
      </c>
      <c r="B1284" s="388" t="s">
        <v>1108</v>
      </c>
      <c r="C1284" s="389">
        <f>SUM(C1285:C1288)</f>
        <v>0</v>
      </c>
      <c r="D1284" s="389">
        <f>SUM(D1285:D1288)</f>
        <v>0</v>
      </c>
      <c r="E1284" s="389">
        <f>SUM(E1285:E1288)</f>
        <v>0</v>
      </c>
      <c r="F1284" s="220"/>
    </row>
    <row r="1285" s="59" customFormat="1" spans="1:6">
      <c r="A1285" s="388">
        <v>2220301</v>
      </c>
      <c r="B1285" s="388" t="s">
        <v>1109</v>
      </c>
      <c r="C1285" s="390"/>
      <c r="D1285" s="390"/>
      <c r="E1285" s="390"/>
      <c r="F1285" s="224"/>
    </row>
    <row r="1286" s="59" customFormat="1" spans="1:6">
      <c r="A1286" s="388">
        <v>2220303</v>
      </c>
      <c r="B1286" s="388" t="s">
        <v>1110</v>
      </c>
      <c r="C1286" s="390"/>
      <c r="D1286" s="390"/>
      <c r="E1286" s="390"/>
      <c r="F1286" s="224"/>
    </row>
    <row r="1287" s="59" customFormat="1" spans="1:6">
      <c r="A1287" s="388">
        <v>2220304</v>
      </c>
      <c r="B1287" s="388" t="s">
        <v>1111</v>
      </c>
      <c r="C1287" s="390"/>
      <c r="D1287" s="390"/>
      <c r="E1287" s="390"/>
      <c r="F1287" s="224"/>
    </row>
    <row r="1288" s="59" customFormat="1" spans="1:6">
      <c r="A1288" s="388">
        <v>2220399</v>
      </c>
      <c r="B1288" s="388" t="s">
        <v>1112</v>
      </c>
      <c r="C1288" s="390"/>
      <c r="D1288" s="390"/>
      <c r="E1288" s="390"/>
      <c r="F1288" s="224"/>
    </row>
    <row r="1289" s="340" customFormat="1" spans="1:6">
      <c r="A1289" s="388">
        <v>22204</v>
      </c>
      <c r="B1289" s="388" t="s">
        <v>1113</v>
      </c>
      <c r="C1289" s="389">
        <f>SUM(C1290:C1294)</f>
        <v>0</v>
      </c>
      <c r="D1289" s="389">
        <f>SUM(D1290:D1294)</f>
        <v>270</v>
      </c>
      <c r="E1289" s="389">
        <f>SUM(E1290:E1294)</f>
        <v>304</v>
      </c>
      <c r="F1289" s="220"/>
    </row>
    <row r="1290" s="59" customFormat="1" spans="1:6">
      <c r="A1290" s="388">
        <v>2220401</v>
      </c>
      <c r="B1290" s="388" t="s">
        <v>1114</v>
      </c>
      <c r="C1290" s="390"/>
      <c r="D1290" s="390"/>
      <c r="E1290" s="390">
        <v>4</v>
      </c>
      <c r="F1290" s="224"/>
    </row>
    <row r="1291" s="59" customFormat="1" spans="1:6">
      <c r="A1291" s="388">
        <v>2220402</v>
      </c>
      <c r="B1291" s="388" t="s">
        <v>1115</v>
      </c>
      <c r="C1291" s="390"/>
      <c r="D1291" s="390"/>
      <c r="E1291" s="390"/>
      <c r="F1291" s="224"/>
    </row>
    <row r="1292" s="59" customFormat="1" spans="1:6">
      <c r="A1292" s="388">
        <v>2220403</v>
      </c>
      <c r="B1292" s="388" t="s">
        <v>1116</v>
      </c>
      <c r="C1292" s="390"/>
      <c r="D1292" s="390">
        <v>270</v>
      </c>
      <c r="E1292" s="390"/>
      <c r="F1292" s="224"/>
    </row>
    <row r="1293" s="59" customFormat="1" spans="1:6">
      <c r="A1293" s="388">
        <v>2220404</v>
      </c>
      <c r="B1293" s="388" t="s">
        <v>1117</v>
      </c>
      <c r="C1293" s="390"/>
      <c r="D1293" s="390"/>
      <c r="E1293" s="390"/>
      <c r="F1293" s="224"/>
    </row>
    <row r="1294" s="59" customFormat="1" spans="1:6">
      <c r="A1294" s="388">
        <v>2220499</v>
      </c>
      <c r="B1294" s="388" t="s">
        <v>1118</v>
      </c>
      <c r="C1294" s="390"/>
      <c r="D1294" s="390"/>
      <c r="E1294" s="390">
        <v>300</v>
      </c>
      <c r="F1294" s="224"/>
    </row>
    <row r="1295" s="340" customFormat="1" spans="1:6">
      <c r="A1295" s="388">
        <v>22205</v>
      </c>
      <c r="B1295" s="388" t="s">
        <v>1119</v>
      </c>
      <c r="C1295" s="389">
        <f>SUM(C1296:C1306)</f>
        <v>0</v>
      </c>
      <c r="D1295" s="389">
        <f>SUM(D1296:D1306)</f>
        <v>0</v>
      </c>
      <c r="E1295" s="389">
        <f>SUM(E1296:E1306)</f>
        <v>0</v>
      </c>
      <c r="F1295" s="220"/>
    </row>
    <row r="1296" s="59" customFormat="1" spans="1:6">
      <c r="A1296" s="388">
        <v>2220501</v>
      </c>
      <c r="B1296" s="388" t="s">
        <v>1120</v>
      </c>
      <c r="C1296" s="390"/>
      <c r="D1296" s="390"/>
      <c r="E1296" s="390"/>
      <c r="F1296" s="224"/>
    </row>
    <row r="1297" s="59" customFormat="1" spans="1:6">
      <c r="A1297" s="388">
        <v>2220502</v>
      </c>
      <c r="B1297" s="388" t="s">
        <v>1121</v>
      </c>
      <c r="C1297" s="390"/>
      <c r="D1297" s="390"/>
      <c r="E1297" s="390"/>
      <c r="F1297" s="224"/>
    </row>
    <row r="1298" s="59" customFormat="1" spans="1:6">
      <c r="A1298" s="388">
        <v>2220503</v>
      </c>
      <c r="B1298" s="388" t="s">
        <v>1122</v>
      </c>
      <c r="C1298" s="390"/>
      <c r="D1298" s="390"/>
      <c r="E1298" s="390"/>
      <c r="F1298" s="224"/>
    </row>
    <row r="1299" s="59" customFormat="1" spans="1:6">
      <c r="A1299" s="388">
        <v>2220504</v>
      </c>
      <c r="B1299" s="388" t="s">
        <v>1123</v>
      </c>
      <c r="C1299" s="390"/>
      <c r="D1299" s="390"/>
      <c r="E1299" s="390"/>
      <c r="F1299" s="224"/>
    </row>
    <row r="1300" s="59" customFormat="1" spans="1:6">
      <c r="A1300" s="388">
        <v>2220505</v>
      </c>
      <c r="B1300" s="388" t="s">
        <v>1124</v>
      </c>
      <c r="C1300" s="390"/>
      <c r="D1300" s="390"/>
      <c r="E1300" s="390"/>
      <c r="F1300" s="224"/>
    </row>
    <row r="1301" s="59" customFormat="1" spans="1:6">
      <c r="A1301" s="388">
        <v>2220506</v>
      </c>
      <c r="B1301" s="388" t="s">
        <v>1125</v>
      </c>
      <c r="C1301" s="390"/>
      <c r="D1301" s="390"/>
      <c r="E1301" s="390"/>
      <c r="F1301" s="224"/>
    </row>
    <row r="1302" s="59" customFormat="1" spans="1:6">
      <c r="A1302" s="388">
        <v>2220507</v>
      </c>
      <c r="B1302" s="388" t="s">
        <v>1126</v>
      </c>
      <c r="C1302" s="390"/>
      <c r="D1302" s="390"/>
      <c r="E1302" s="390"/>
      <c r="F1302" s="224"/>
    </row>
    <row r="1303" s="59" customFormat="1" spans="1:6">
      <c r="A1303" s="388">
        <v>2220508</v>
      </c>
      <c r="B1303" s="388" t="s">
        <v>1127</v>
      </c>
      <c r="C1303" s="390"/>
      <c r="D1303" s="390"/>
      <c r="E1303" s="390"/>
      <c r="F1303" s="224"/>
    </row>
    <row r="1304" s="59" customFormat="1" spans="1:6">
      <c r="A1304" s="388">
        <v>2220509</v>
      </c>
      <c r="B1304" s="388" t="s">
        <v>1128</v>
      </c>
      <c r="C1304" s="390"/>
      <c r="D1304" s="390"/>
      <c r="E1304" s="390"/>
      <c r="F1304" s="224"/>
    </row>
    <row r="1305" s="59" customFormat="1" spans="1:6">
      <c r="A1305" s="388">
        <v>2220510</v>
      </c>
      <c r="B1305" s="388" t="s">
        <v>1129</v>
      </c>
      <c r="C1305" s="390"/>
      <c r="D1305" s="390"/>
      <c r="E1305" s="390"/>
      <c r="F1305" s="224"/>
    </row>
    <row r="1306" s="59" customFormat="1" spans="1:6">
      <c r="A1306" s="388">
        <v>2220599</v>
      </c>
      <c r="B1306" s="388" t="s">
        <v>1130</v>
      </c>
      <c r="C1306" s="390"/>
      <c r="D1306" s="390"/>
      <c r="E1306" s="390"/>
      <c r="F1306" s="224"/>
    </row>
    <row r="1307" s="59" customFormat="1" spans="1:6">
      <c r="A1307" s="385">
        <v>224</v>
      </c>
      <c r="B1307" s="385" t="s">
        <v>1131</v>
      </c>
      <c r="C1307" s="386">
        <f>SUM(C1308,C1320,C1326,C1332,C1340,C1353,C1357,C1363)</f>
        <v>917</v>
      </c>
      <c r="D1307" s="386">
        <f>SUM(D1308,D1320,D1326,D1332,D1340,D1353,D1357,D1363)</f>
        <v>1706</v>
      </c>
      <c r="E1307" s="386">
        <f>SUM(E1308,E1320,E1326,E1332,E1340,E1353,E1357,E1363)</f>
        <v>1790</v>
      </c>
      <c r="F1307" s="224"/>
    </row>
    <row r="1308" s="340" customFormat="1" spans="1:6">
      <c r="A1308" s="388">
        <v>22401</v>
      </c>
      <c r="B1308" s="388" t="s">
        <v>1132</v>
      </c>
      <c r="C1308" s="389">
        <f>SUM(C1309:C1319)</f>
        <v>526</v>
      </c>
      <c r="D1308" s="389">
        <f>SUM(D1309:D1319)</f>
        <v>422</v>
      </c>
      <c r="E1308" s="389">
        <f>SUM(E1309:E1319)</f>
        <v>667</v>
      </c>
      <c r="F1308" s="220"/>
    </row>
    <row r="1309" s="59" customFormat="1" spans="1:6">
      <c r="A1309" s="388">
        <v>2240101</v>
      </c>
      <c r="B1309" s="388" t="s">
        <v>146</v>
      </c>
      <c r="C1309" s="390">
        <v>429</v>
      </c>
      <c r="D1309" s="390">
        <v>235</v>
      </c>
      <c r="E1309" s="390">
        <v>189</v>
      </c>
      <c r="F1309" s="224"/>
    </row>
    <row r="1310" s="59" customFormat="1" spans="1:6">
      <c r="A1310" s="388">
        <v>2240102</v>
      </c>
      <c r="B1310" s="388" t="s">
        <v>147</v>
      </c>
      <c r="C1310" s="390"/>
      <c r="D1310" s="390"/>
      <c r="E1310" s="390"/>
      <c r="F1310" s="224"/>
    </row>
    <row r="1311" s="59" customFormat="1" spans="1:6">
      <c r="A1311" s="388">
        <v>2240103</v>
      </c>
      <c r="B1311" s="388" t="s">
        <v>148</v>
      </c>
      <c r="C1311" s="390"/>
      <c r="D1311" s="390"/>
      <c r="E1311" s="390"/>
      <c r="F1311" s="224"/>
    </row>
    <row r="1312" s="59" customFormat="1" spans="1:6">
      <c r="A1312" s="388">
        <v>2240104</v>
      </c>
      <c r="B1312" s="388" t="s">
        <v>1133</v>
      </c>
      <c r="C1312" s="390"/>
      <c r="D1312" s="390"/>
      <c r="E1312" s="390"/>
      <c r="F1312" s="224"/>
    </row>
    <row r="1313" s="59" customFormat="1" spans="1:6">
      <c r="A1313" s="388">
        <v>2240105</v>
      </c>
      <c r="B1313" s="388" t="s">
        <v>1134</v>
      </c>
      <c r="C1313" s="390"/>
      <c r="D1313" s="390"/>
      <c r="E1313" s="390"/>
      <c r="F1313" s="224"/>
    </row>
    <row r="1314" s="59" customFormat="1" spans="1:6">
      <c r="A1314" s="388">
        <v>2240106</v>
      </c>
      <c r="B1314" s="388" t="s">
        <v>1135</v>
      </c>
      <c r="C1314" s="390"/>
      <c r="D1314" s="390">
        <v>91</v>
      </c>
      <c r="E1314" s="390"/>
      <c r="F1314" s="224"/>
    </row>
    <row r="1315" s="59" customFormat="1" spans="1:6">
      <c r="A1315" s="388">
        <v>2240107</v>
      </c>
      <c r="B1315" s="388" t="s">
        <v>1136</v>
      </c>
      <c r="C1315" s="390"/>
      <c r="D1315" s="390"/>
      <c r="E1315" s="390"/>
      <c r="F1315" s="224"/>
    </row>
    <row r="1316" s="59" customFormat="1" spans="1:6">
      <c r="A1316" s="388">
        <v>2240108</v>
      </c>
      <c r="B1316" s="388" t="s">
        <v>1137</v>
      </c>
      <c r="C1316" s="390"/>
      <c r="D1316" s="390"/>
      <c r="E1316" s="390"/>
      <c r="F1316" s="224"/>
    </row>
    <row r="1317" s="59" customFormat="1" spans="1:6">
      <c r="A1317" s="388">
        <v>2240109</v>
      </c>
      <c r="B1317" s="388" t="s">
        <v>1138</v>
      </c>
      <c r="C1317" s="390"/>
      <c r="D1317" s="390"/>
      <c r="E1317" s="390"/>
      <c r="F1317" s="224"/>
    </row>
    <row r="1318" s="59" customFormat="1" spans="1:6">
      <c r="A1318" s="388">
        <v>2240150</v>
      </c>
      <c r="B1318" s="388" t="s">
        <v>155</v>
      </c>
      <c r="C1318" s="390">
        <v>97</v>
      </c>
      <c r="D1318" s="390">
        <v>95</v>
      </c>
      <c r="E1318" s="390">
        <v>98</v>
      </c>
      <c r="F1318" s="224"/>
    </row>
    <row r="1319" s="59" customFormat="1" spans="1:6">
      <c r="A1319" s="388">
        <v>2240199</v>
      </c>
      <c r="B1319" s="388" t="s">
        <v>1139</v>
      </c>
      <c r="C1319" s="390"/>
      <c r="D1319" s="390">
        <v>1</v>
      </c>
      <c r="E1319" s="390">
        <v>380</v>
      </c>
      <c r="F1319" s="224"/>
    </row>
    <row r="1320" s="340" customFormat="1" spans="1:6">
      <c r="A1320" s="388">
        <v>22402</v>
      </c>
      <c r="B1320" s="388" t="s">
        <v>1140</v>
      </c>
      <c r="C1320" s="389">
        <f>SUM(C1321:C1325)</f>
        <v>341</v>
      </c>
      <c r="D1320" s="389">
        <f>SUM(D1321:D1325)</f>
        <v>355</v>
      </c>
      <c r="E1320" s="389">
        <f>SUM(E1321:E1325)</f>
        <v>569</v>
      </c>
      <c r="F1320" s="220"/>
    </row>
    <row r="1321" s="59" customFormat="1" spans="1:6">
      <c r="A1321" s="388">
        <v>2240201</v>
      </c>
      <c r="B1321" s="388" t="s">
        <v>146</v>
      </c>
      <c r="C1321" s="390"/>
      <c r="D1321" s="390"/>
      <c r="E1321" s="390">
        <v>455</v>
      </c>
      <c r="F1321" s="224"/>
    </row>
    <row r="1322" s="59" customFormat="1" spans="1:6">
      <c r="A1322" s="388">
        <v>2240202</v>
      </c>
      <c r="B1322" s="388" t="s">
        <v>147</v>
      </c>
      <c r="C1322" s="390"/>
      <c r="D1322" s="390"/>
      <c r="E1322" s="390"/>
      <c r="F1322" s="224"/>
    </row>
    <row r="1323" s="59" customFormat="1" spans="1:6">
      <c r="A1323" s="388">
        <v>2240203</v>
      </c>
      <c r="B1323" s="388" t="s">
        <v>148</v>
      </c>
      <c r="C1323" s="390"/>
      <c r="D1323" s="390"/>
      <c r="E1323" s="390"/>
      <c r="F1323" s="224"/>
    </row>
    <row r="1324" s="59" customFormat="1" spans="1:6">
      <c r="A1324" s="388">
        <v>2240204</v>
      </c>
      <c r="B1324" s="388" t="s">
        <v>1141</v>
      </c>
      <c r="C1324" s="390">
        <v>341</v>
      </c>
      <c r="D1324" s="390">
        <v>355</v>
      </c>
      <c r="E1324" s="390">
        <v>14</v>
      </c>
      <c r="F1324" s="224"/>
    </row>
    <row r="1325" s="59" customFormat="1" spans="1:6">
      <c r="A1325" s="388">
        <v>2240299</v>
      </c>
      <c r="B1325" s="388" t="s">
        <v>1142</v>
      </c>
      <c r="C1325" s="390"/>
      <c r="D1325" s="390"/>
      <c r="E1325" s="390">
        <v>100</v>
      </c>
      <c r="F1325" s="224"/>
    </row>
    <row r="1326" s="340" customFormat="1" spans="1:6">
      <c r="A1326" s="388">
        <v>22403</v>
      </c>
      <c r="B1326" s="388" t="s">
        <v>1143</v>
      </c>
      <c r="C1326" s="389">
        <f>SUM(C1327:C1331)</f>
        <v>50</v>
      </c>
      <c r="D1326" s="389">
        <f>SUM(D1327:D1331)</f>
        <v>0</v>
      </c>
      <c r="E1326" s="389">
        <f>SUM(E1327:E1331)</f>
        <v>10</v>
      </c>
      <c r="F1326" s="220"/>
    </row>
    <row r="1327" s="59" customFormat="1" spans="1:6">
      <c r="A1327" s="388">
        <v>2240301</v>
      </c>
      <c r="B1327" s="388" t="s">
        <v>146</v>
      </c>
      <c r="C1327" s="390"/>
      <c r="D1327" s="390"/>
      <c r="E1327" s="390"/>
      <c r="F1327" s="224"/>
    </row>
    <row r="1328" s="59" customFormat="1" spans="1:6">
      <c r="A1328" s="388">
        <v>2240302</v>
      </c>
      <c r="B1328" s="388" t="s">
        <v>147</v>
      </c>
      <c r="C1328" s="390"/>
      <c r="D1328" s="390"/>
      <c r="E1328" s="390"/>
      <c r="F1328" s="224"/>
    </row>
    <row r="1329" s="59" customFormat="1" spans="1:6">
      <c r="A1329" s="388">
        <v>2240303</v>
      </c>
      <c r="B1329" s="388" t="s">
        <v>148</v>
      </c>
      <c r="C1329" s="390"/>
      <c r="D1329" s="390"/>
      <c r="E1329" s="390"/>
      <c r="F1329" s="224"/>
    </row>
    <row r="1330" s="59" customFormat="1" spans="1:6">
      <c r="A1330" s="388">
        <v>2240304</v>
      </c>
      <c r="B1330" s="388" t="s">
        <v>1144</v>
      </c>
      <c r="C1330" s="390"/>
      <c r="D1330" s="390"/>
      <c r="E1330" s="390"/>
      <c r="F1330" s="224"/>
    </row>
    <row r="1331" s="59" customFormat="1" spans="1:6">
      <c r="A1331" s="388">
        <v>2240399</v>
      </c>
      <c r="B1331" s="388" t="s">
        <v>1145</v>
      </c>
      <c r="C1331" s="390">
        <v>50</v>
      </c>
      <c r="D1331" s="390"/>
      <c r="E1331" s="390">
        <v>10</v>
      </c>
      <c r="F1331" s="224"/>
    </row>
    <row r="1332" s="340" customFormat="1" spans="1:6">
      <c r="A1332" s="388">
        <v>22404</v>
      </c>
      <c r="B1332" s="388" t="s">
        <v>1146</v>
      </c>
      <c r="C1332" s="389">
        <f>SUM(C1333:C1339)</f>
        <v>0</v>
      </c>
      <c r="D1332" s="389">
        <f>SUM(D1333:D1339)</f>
        <v>98</v>
      </c>
      <c r="E1332" s="389">
        <f>SUM(E1333:E1339)</f>
        <v>0</v>
      </c>
      <c r="F1332" s="220"/>
    </row>
    <row r="1333" s="59" customFormat="1" spans="1:6">
      <c r="A1333" s="388">
        <v>2240401</v>
      </c>
      <c r="B1333" s="388" t="s">
        <v>146</v>
      </c>
      <c r="C1333" s="390"/>
      <c r="D1333" s="390"/>
      <c r="E1333" s="390"/>
      <c r="F1333" s="224"/>
    </row>
    <row r="1334" s="59" customFormat="1" spans="1:6">
      <c r="A1334" s="388">
        <v>2240402</v>
      </c>
      <c r="B1334" s="388" t="s">
        <v>147</v>
      </c>
      <c r="C1334" s="390"/>
      <c r="D1334" s="390"/>
      <c r="E1334" s="390"/>
      <c r="F1334" s="224"/>
    </row>
    <row r="1335" s="59" customFormat="1" spans="1:6">
      <c r="A1335" s="388">
        <v>2240403</v>
      </c>
      <c r="B1335" s="388" t="s">
        <v>148</v>
      </c>
      <c r="C1335" s="390"/>
      <c r="D1335" s="390"/>
      <c r="E1335" s="390"/>
      <c r="F1335" s="224"/>
    </row>
    <row r="1336" s="59" customFormat="1" spans="1:6">
      <c r="A1336" s="388">
        <v>2240404</v>
      </c>
      <c r="B1336" s="388" t="s">
        <v>1147</v>
      </c>
      <c r="C1336" s="390"/>
      <c r="D1336" s="390"/>
      <c r="E1336" s="390"/>
      <c r="F1336" s="224"/>
    </row>
    <row r="1337" s="59" customFormat="1" spans="1:6">
      <c r="A1337" s="388">
        <v>2240405</v>
      </c>
      <c r="B1337" s="388" t="s">
        <v>1148</v>
      </c>
      <c r="C1337" s="390"/>
      <c r="D1337" s="390"/>
      <c r="E1337" s="390"/>
      <c r="F1337" s="224"/>
    </row>
    <row r="1338" s="59" customFormat="1" spans="1:6">
      <c r="A1338" s="388">
        <v>2240450</v>
      </c>
      <c r="B1338" s="388" t="s">
        <v>155</v>
      </c>
      <c r="C1338" s="390"/>
      <c r="D1338" s="390"/>
      <c r="E1338" s="390"/>
      <c r="F1338" s="224"/>
    </row>
    <row r="1339" s="59" customFormat="1" spans="1:6">
      <c r="A1339" s="388">
        <v>2240499</v>
      </c>
      <c r="B1339" s="388" t="s">
        <v>1149</v>
      </c>
      <c r="C1339" s="390"/>
      <c r="D1339" s="390">
        <v>98</v>
      </c>
      <c r="E1339" s="390"/>
      <c r="F1339" s="224"/>
    </row>
    <row r="1340" s="340" customFormat="1" spans="1:6">
      <c r="A1340" s="388">
        <v>22405</v>
      </c>
      <c r="B1340" s="388" t="s">
        <v>1150</v>
      </c>
      <c r="C1340" s="389">
        <f>SUM(C1341:C1352)</f>
        <v>0</v>
      </c>
      <c r="D1340" s="389">
        <f>SUM(D1341:D1352)</f>
        <v>0</v>
      </c>
      <c r="E1340" s="389">
        <f>SUM(E1341:E1352)</f>
        <v>0</v>
      </c>
      <c r="F1340" s="220"/>
    </row>
    <row r="1341" s="59" customFormat="1" spans="1:6">
      <c r="A1341" s="388">
        <v>2240501</v>
      </c>
      <c r="B1341" s="388" t="s">
        <v>146</v>
      </c>
      <c r="C1341" s="390"/>
      <c r="D1341" s="390"/>
      <c r="E1341" s="390"/>
      <c r="F1341" s="224"/>
    </row>
    <row r="1342" s="59" customFormat="1" spans="1:6">
      <c r="A1342" s="388">
        <v>2240502</v>
      </c>
      <c r="B1342" s="388" t="s">
        <v>147</v>
      </c>
      <c r="C1342" s="390"/>
      <c r="D1342" s="390"/>
      <c r="E1342" s="390"/>
      <c r="F1342" s="224"/>
    </row>
    <row r="1343" s="59" customFormat="1" spans="1:6">
      <c r="A1343" s="388">
        <v>2240503</v>
      </c>
      <c r="B1343" s="388" t="s">
        <v>148</v>
      </c>
      <c r="C1343" s="390"/>
      <c r="D1343" s="390"/>
      <c r="E1343" s="390"/>
      <c r="F1343" s="224"/>
    </row>
    <row r="1344" s="59" customFormat="1" spans="1:6">
      <c r="A1344" s="388">
        <v>2240504</v>
      </c>
      <c r="B1344" s="388" t="s">
        <v>1151</v>
      </c>
      <c r="C1344" s="390"/>
      <c r="D1344" s="390"/>
      <c r="E1344" s="390"/>
      <c r="F1344" s="224"/>
    </row>
    <row r="1345" s="59" customFormat="1" spans="1:6">
      <c r="A1345" s="388">
        <v>2240505</v>
      </c>
      <c r="B1345" s="388" t="s">
        <v>1152</v>
      </c>
      <c r="C1345" s="390"/>
      <c r="D1345" s="390"/>
      <c r="E1345" s="390"/>
      <c r="F1345" s="224"/>
    </row>
    <row r="1346" s="59" customFormat="1" spans="1:6">
      <c r="A1346" s="388">
        <v>2240506</v>
      </c>
      <c r="B1346" s="388" t="s">
        <v>1153</v>
      </c>
      <c r="C1346" s="390"/>
      <c r="D1346" s="390"/>
      <c r="E1346" s="390"/>
      <c r="F1346" s="224"/>
    </row>
    <row r="1347" s="59" customFormat="1" spans="1:6">
      <c r="A1347" s="388">
        <v>2240507</v>
      </c>
      <c r="B1347" s="388" t="s">
        <v>1154</v>
      </c>
      <c r="C1347" s="390"/>
      <c r="D1347" s="390"/>
      <c r="E1347" s="390"/>
      <c r="F1347" s="224"/>
    </row>
    <row r="1348" s="59" customFormat="1" spans="1:6">
      <c r="A1348" s="388">
        <v>2240508</v>
      </c>
      <c r="B1348" s="388" t="s">
        <v>1155</v>
      </c>
      <c r="C1348" s="390"/>
      <c r="D1348" s="390"/>
      <c r="E1348" s="390"/>
      <c r="F1348" s="224"/>
    </row>
    <row r="1349" s="59" customFormat="1" spans="1:6">
      <c r="A1349" s="388">
        <v>2240509</v>
      </c>
      <c r="B1349" s="388" t="s">
        <v>1156</v>
      </c>
      <c r="C1349" s="390"/>
      <c r="D1349" s="390"/>
      <c r="E1349" s="390"/>
      <c r="F1349" s="224"/>
    </row>
    <row r="1350" s="59" customFormat="1" spans="1:6">
      <c r="A1350" s="388">
        <v>2240510</v>
      </c>
      <c r="B1350" s="388" t="s">
        <v>1157</v>
      </c>
      <c r="C1350" s="390"/>
      <c r="D1350" s="390"/>
      <c r="E1350" s="390"/>
      <c r="F1350" s="224"/>
    </row>
    <row r="1351" s="59" customFormat="1" spans="1:6">
      <c r="A1351" s="388">
        <v>2240550</v>
      </c>
      <c r="B1351" s="388" t="s">
        <v>1158</v>
      </c>
      <c r="C1351" s="390"/>
      <c r="D1351" s="390"/>
      <c r="E1351" s="390"/>
      <c r="F1351" s="224"/>
    </row>
    <row r="1352" s="59" customFormat="1" spans="1:6">
      <c r="A1352" s="388">
        <v>2240599</v>
      </c>
      <c r="B1352" s="388" t="s">
        <v>1159</v>
      </c>
      <c r="C1352" s="390"/>
      <c r="D1352" s="390"/>
      <c r="E1352" s="390"/>
      <c r="F1352" s="224"/>
    </row>
    <row r="1353" s="340" customFormat="1" spans="1:6">
      <c r="A1353" s="388">
        <v>22406</v>
      </c>
      <c r="B1353" s="388" t="s">
        <v>1160</v>
      </c>
      <c r="C1353" s="389">
        <f>SUM(C1354:C1356)</f>
        <v>0</v>
      </c>
      <c r="D1353" s="389">
        <f>SUM(D1354:D1356)</f>
        <v>771</v>
      </c>
      <c r="E1353" s="389">
        <f>SUM(E1354:E1356)</f>
        <v>317</v>
      </c>
      <c r="F1353" s="220"/>
    </row>
    <row r="1354" s="59" customFormat="1" spans="1:6">
      <c r="A1354" s="388">
        <v>2240601</v>
      </c>
      <c r="B1354" s="388" t="s">
        <v>1161</v>
      </c>
      <c r="C1354" s="390"/>
      <c r="D1354" s="390">
        <v>771</v>
      </c>
      <c r="E1354" s="390">
        <v>117</v>
      </c>
      <c r="F1354" s="224"/>
    </row>
    <row r="1355" s="59" customFormat="1" spans="1:6">
      <c r="A1355" s="388">
        <v>2240602</v>
      </c>
      <c r="B1355" s="388" t="s">
        <v>1162</v>
      </c>
      <c r="C1355" s="390"/>
      <c r="D1355" s="390"/>
      <c r="E1355" s="390"/>
      <c r="F1355" s="224"/>
    </row>
    <row r="1356" s="59" customFormat="1" spans="1:6">
      <c r="A1356" s="388">
        <v>2240699</v>
      </c>
      <c r="B1356" s="388" t="s">
        <v>1163</v>
      </c>
      <c r="C1356" s="390"/>
      <c r="D1356" s="390"/>
      <c r="E1356" s="390">
        <v>200</v>
      </c>
      <c r="F1356" s="224"/>
    </row>
    <row r="1357" s="340" customFormat="1" spans="1:6">
      <c r="A1357" s="388">
        <v>22407</v>
      </c>
      <c r="B1357" s="388" t="s">
        <v>1164</v>
      </c>
      <c r="C1357" s="389">
        <f>SUM(C1358:C1362)</f>
        <v>0</v>
      </c>
      <c r="D1357" s="389">
        <f>SUM(D1358:D1362)</f>
        <v>0</v>
      </c>
      <c r="E1357" s="389">
        <f>SUM(E1358:E1362)</f>
        <v>227</v>
      </c>
      <c r="F1357" s="220"/>
    </row>
    <row r="1358" s="59" customFormat="1" spans="1:6">
      <c r="A1358" s="388">
        <v>2240701</v>
      </c>
      <c r="B1358" s="388" t="s">
        <v>1165</v>
      </c>
      <c r="C1358" s="390"/>
      <c r="D1358" s="390"/>
      <c r="E1358" s="390">
        <v>227</v>
      </c>
      <c r="F1358" s="224"/>
    </row>
    <row r="1359" s="59" customFormat="1" spans="1:6">
      <c r="A1359" s="388">
        <v>2240702</v>
      </c>
      <c r="B1359" s="388" t="s">
        <v>1166</v>
      </c>
      <c r="C1359" s="390"/>
      <c r="D1359" s="390"/>
      <c r="E1359" s="390"/>
      <c r="F1359" s="224"/>
    </row>
    <row r="1360" s="59" customFormat="1" spans="1:6">
      <c r="A1360" s="388">
        <v>2240703</v>
      </c>
      <c r="B1360" s="388" t="s">
        <v>1167</v>
      </c>
      <c r="C1360" s="390"/>
      <c r="D1360" s="390"/>
      <c r="E1360" s="390"/>
      <c r="F1360" s="224"/>
    </row>
    <row r="1361" s="59" customFormat="1" spans="1:6">
      <c r="A1361" s="388">
        <v>2240704</v>
      </c>
      <c r="B1361" s="388" t="s">
        <v>1168</v>
      </c>
      <c r="C1361" s="390"/>
      <c r="D1361" s="390"/>
      <c r="E1361" s="390"/>
      <c r="F1361" s="224"/>
    </row>
    <row r="1362" s="59" customFormat="1" spans="1:6">
      <c r="A1362" s="388">
        <v>2240799</v>
      </c>
      <c r="B1362" s="388" t="s">
        <v>1169</v>
      </c>
      <c r="C1362" s="390"/>
      <c r="D1362" s="390"/>
      <c r="E1362" s="390"/>
      <c r="F1362" s="224"/>
    </row>
    <row r="1363" s="340" customFormat="1" spans="1:6">
      <c r="A1363" s="388">
        <v>22499</v>
      </c>
      <c r="B1363" s="388" t="s">
        <v>1170</v>
      </c>
      <c r="C1363" s="389"/>
      <c r="D1363" s="389">
        <v>60</v>
      </c>
      <c r="E1363" s="389"/>
      <c r="F1363" s="220"/>
    </row>
    <row r="1364" s="59" customFormat="1" spans="1:6">
      <c r="A1364" s="385">
        <v>227</v>
      </c>
      <c r="B1364" s="385" t="s">
        <v>1171</v>
      </c>
      <c r="C1364" s="393">
        <v>2500</v>
      </c>
      <c r="D1364" s="393"/>
      <c r="E1364" s="393">
        <v>3000</v>
      </c>
      <c r="F1364" s="224"/>
    </row>
    <row r="1365" s="59" customFormat="1" spans="1:6">
      <c r="A1365" s="385">
        <v>229</v>
      </c>
      <c r="B1365" s="385" t="s">
        <v>1172</v>
      </c>
      <c r="C1365" s="386">
        <f>C1366+C1367</f>
        <v>3019</v>
      </c>
      <c r="D1365" s="386">
        <f>D1366+D1367</f>
        <v>82</v>
      </c>
      <c r="E1365" s="386">
        <f>E1366+E1367</f>
        <v>4712</v>
      </c>
      <c r="F1365" s="224"/>
    </row>
    <row r="1366" s="340" customFormat="1" ht="15" customHeight="1" spans="1:6">
      <c r="A1366" s="388">
        <v>22902</v>
      </c>
      <c r="B1366" s="388" t="s">
        <v>1173</v>
      </c>
      <c r="C1366" s="390"/>
      <c r="D1366" s="390"/>
      <c r="E1366" s="390"/>
      <c r="F1366" s="220"/>
    </row>
    <row r="1367" s="340" customFormat="1" spans="1:6">
      <c r="A1367" s="388">
        <v>22999</v>
      </c>
      <c r="B1367" s="388" t="s">
        <v>1019</v>
      </c>
      <c r="C1367" s="389">
        <f>C1368</f>
        <v>3019</v>
      </c>
      <c r="D1367" s="389">
        <f>D1368</f>
        <v>82</v>
      </c>
      <c r="E1367" s="389">
        <f>E1368</f>
        <v>4712</v>
      </c>
      <c r="F1367" s="220"/>
    </row>
    <row r="1368" s="59" customFormat="1" spans="1:6">
      <c r="A1368" s="388">
        <v>2299901</v>
      </c>
      <c r="B1368" s="388" t="s">
        <v>310</v>
      </c>
      <c r="C1368" s="390">
        <v>3019</v>
      </c>
      <c r="D1368" s="390">
        <v>82</v>
      </c>
      <c r="E1368" s="390">
        <f>1679-777+3810</f>
        <v>4712</v>
      </c>
      <c r="F1368" s="224"/>
    </row>
    <row r="1369" s="59" customFormat="1" spans="1:6">
      <c r="A1369" s="385">
        <v>232</v>
      </c>
      <c r="B1369" s="385" t="s">
        <v>1174</v>
      </c>
      <c r="C1369" s="386">
        <f>SUM(C1370:C1372)</f>
        <v>0</v>
      </c>
      <c r="D1369" s="386">
        <f>SUM(D1370:D1372)</f>
        <v>5968</v>
      </c>
      <c r="E1369" s="386">
        <f>SUM(E1370:E1372)</f>
        <v>2287</v>
      </c>
      <c r="F1369" s="224"/>
    </row>
    <row r="1370" s="340" customFormat="1" spans="1:6">
      <c r="A1370" s="388">
        <v>23201</v>
      </c>
      <c r="B1370" s="388" t="s">
        <v>1175</v>
      </c>
      <c r="C1370" s="390"/>
      <c r="D1370" s="390"/>
      <c r="E1370" s="390"/>
      <c r="F1370" s="220"/>
    </row>
    <row r="1371" s="340" customFormat="1" spans="1:6">
      <c r="A1371" s="388">
        <v>23202</v>
      </c>
      <c r="B1371" s="388" t="s">
        <v>1176</v>
      </c>
      <c r="C1371" s="390"/>
      <c r="D1371" s="390"/>
      <c r="E1371" s="390"/>
      <c r="F1371" s="220"/>
    </row>
    <row r="1372" s="340" customFormat="1" spans="1:6">
      <c r="A1372" s="388">
        <v>23203</v>
      </c>
      <c r="B1372" s="388" t="s">
        <v>1177</v>
      </c>
      <c r="C1372" s="389">
        <f>SUM(C1373:C1376)</f>
        <v>0</v>
      </c>
      <c r="D1372" s="389">
        <f>SUM(D1373:D1376)</f>
        <v>5968</v>
      </c>
      <c r="E1372" s="389">
        <f>SUM(E1373:E1376)</f>
        <v>2287</v>
      </c>
      <c r="F1372" s="220"/>
    </row>
    <row r="1373" s="59" customFormat="1" spans="1:6">
      <c r="A1373" s="388">
        <v>2320301</v>
      </c>
      <c r="B1373" s="388" t="s">
        <v>1178</v>
      </c>
      <c r="C1373" s="390"/>
      <c r="D1373" s="390">
        <v>5968</v>
      </c>
      <c r="E1373" s="390">
        <f>6097-3810</f>
        <v>2287</v>
      </c>
      <c r="F1373" s="224"/>
    </row>
    <row r="1374" s="59" customFormat="1" spans="1:6">
      <c r="A1374" s="388">
        <v>2320302</v>
      </c>
      <c r="B1374" s="388" t="s">
        <v>1179</v>
      </c>
      <c r="C1374" s="390"/>
      <c r="D1374" s="390"/>
      <c r="E1374" s="390"/>
      <c r="F1374" s="224"/>
    </row>
    <row r="1375" s="59" customFormat="1" spans="1:6">
      <c r="A1375" s="388">
        <v>2320303</v>
      </c>
      <c r="B1375" s="388" t="s">
        <v>1180</v>
      </c>
      <c r="C1375" s="390"/>
      <c r="D1375" s="390"/>
      <c r="E1375" s="390"/>
      <c r="F1375" s="224"/>
    </row>
    <row r="1376" s="59" customFormat="1" spans="1:6">
      <c r="A1376" s="388">
        <v>2320304</v>
      </c>
      <c r="B1376" s="388" t="s">
        <v>1181</v>
      </c>
      <c r="C1376" s="390"/>
      <c r="D1376" s="390"/>
      <c r="E1376" s="390"/>
      <c r="F1376" s="224"/>
    </row>
    <row r="1377" s="59" customFormat="1" spans="1:6">
      <c r="A1377" s="385">
        <v>233</v>
      </c>
      <c r="B1377" s="385" t="s">
        <v>1182</v>
      </c>
      <c r="C1377" s="386">
        <f>SUM(C1378:C1380)</f>
        <v>0</v>
      </c>
      <c r="D1377" s="386">
        <f>SUM(D1378:D1380)</f>
        <v>24</v>
      </c>
      <c r="E1377" s="386">
        <f>SUM(E1378:E1380)</f>
        <v>152</v>
      </c>
      <c r="F1377" s="224"/>
    </row>
    <row r="1378" s="59" customFormat="1" ht="18" customHeight="1" spans="1:6">
      <c r="A1378" s="388">
        <v>23301</v>
      </c>
      <c r="B1378" s="388" t="s">
        <v>1183</v>
      </c>
      <c r="C1378" s="390"/>
      <c r="D1378" s="390"/>
      <c r="E1378" s="390"/>
      <c r="F1378" s="224"/>
    </row>
    <row r="1379" s="59" customFormat="1" spans="1:6">
      <c r="A1379" s="388">
        <v>23302</v>
      </c>
      <c r="B1379" s="388" t="s">
        <v>1184</v>
      </c>
      <c r="C1379" s="390"/>
      <c r="D1379" s="390"/>
      <c r="E1379" s="390"/>
      <c r="F1379" s="224"/>
    </row>
    <row r="1380" s="59" customFormat="1" spans="1:6">
      <c r="A1380" s="388">
        <v>23303</v>
      </c>
      <c r="B1380" s="388" t="s">
        <v>1185</v>
      </c>
      <c r="C1380" s="390"/>
      <c r="D1380" s="390">
        <v>24</v>
      </c>
      <c r="E1380" s="390">
        <v>152</v>
      </c>
      <c r="F1380" s="224"/>
    </row>
  </sheetData>
  <mergeCells count="2">
    <mergeCell ref="A2:F2"/>
    <mergeCell ref="D3:E3"/>
  </mergeCells>
  <printOptions horizontalCentered="1"/>
  <pageMargins left="0.55" right="0.55" top="0.275" bottom="0.393055555555556" header="0.590277777777778" footer="0.15625"/>
  <pageSetup paperSize="9" scale="10" firstPageNumber="135"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tabColor rgb="FF92D050"/>
    <pageSetUpPr fitToPage="1"/>
  </sheetPr>
  <dimension ref="A1:E24"/>
  <sheetViews>
    <sheetView showZeros="0" workbookViewId="0">
      <selection activeCell="B7" sqref="B7"/>
    </sheetView>
  </sheetViews>
  <sheetFormatPr defaultColWidth="9" defaultRowHeight="14.25" outlineLevelCol="4"/>
  <cols>
    <col min="1" max="1" width="43.6666666666667" style="352" customWidth="1"/>
    <col min="2" max="2" width="19.2166666666667" style="352" customWidth="1"/>
    <col min="3" max="3" width="43.6666666666667" style="352" customWidth="1"/>
    <col min="4" max="4" width="19.2166666666667" style="352" customWidth="1"/>
    <col min="5" max="5" width="9.44166666666667" style="352" customWidth="1"/>
    <col min="6" max="256" width="9" style="352"/>
    <col min="257" max="257" width="43.6666666666667" style="352" customWidth="1"/>
    <col min="258" max="258" width="19.2166666666667" style="352" customWidth="1"/>
    <col min="259" max="259" width="43.6666666666667" style="352" customWidth="1"/>
    <col min="260" max="260" width="19.2166666666667" style="352" customWidth="1"/>
    <col min="261" max="261" width="9.44166666666667" style="352" customWidth="1"/>
    <col min="262" max="512" width="9" style="352"/>
    <col min="513" max="513" width="43.6666666666667" style="352" customWidth="1"/>
    <col min="514" max="514" width="19.2166666666667" style="352" customWidth="1"/>
    <col min="515" max="515" width="43.6666666666667" style="352" customWidth="1"/>
    <col min="516" max="516" width="19.2166666666667" style="352" customWidth="1"/>
    <col min="517" max="517" width="9.44166666666667" style="352" customWidth="1"/>
    <col min="518" max="768" width="9" style="352"/>
    <col min="769" max="769" width="43.6666666666667" style="352" customWidth="1"/>
    <col min="770" max="770" width="19.2166666666667" style="352" customWidth="1"/>
    <col min="771" max="771" width="43.6666666666667" style="352" customWidth="1"/>
    <col min="772" max="772" width="19.2166666666667" style="352" customWidth="1"/>
    <col min="773" max="773" width="9.44166666666667" style="352" customWidth="1"/>
    <col min="774" max="1024" width="9" style="352"/>
    <col min="1025" max="1025" width="43.6666666666667" style="352" customWidth="1"/>
    <col min="1026" max="1026" width="19.2166666666667" style="352" customWidth="1"/>
    <col min="1027" max="1027" width="43.6666666666667" style="352" customWidth="1"/>
    <col min="1028" max="1028" width="19.2166666666667" style="352" customWidth="1"/>
    <col min="1029" max="1029" width="9.44166666666667" style="352" customWidth="1"/>
    <col min="1030" max="1280" width="9" style="352"/>
    <col min="1281" max="1281" width="43.6666666666667" style="352" customWidth="1"/>
    <col min="1282" max="1282" width="19.2166666666667" style="352" customWidth="1"/>
    <col min="1283" max="1283" width="43.6666666666667" style="352" customWidth="1"/>
    <col min="1284" max="1284" width="19.2166666666667" style="352" customWidth="1"/>
    <col min="1285" max="1285" width="9.44166666666667" style="352" customWidth="1"/>
    <col min="1286" max="1536" width="9" style="352"/>
    <col min="1537" max="1537" width="43.6666666666667" style="352" customWidth="1"/>
    <col min="1538" max="1538" width="19.2166666666667" style="352" customWidth="1"/>
    <col min="1539" max="1539" width="43.6666666666667" style="352" customWidth="1"/>
    <col min="1540" max="1540" width="19.2166666666667" style="352" customWidth="1"/>
    <col min="1541" max="1541" width="9.44166666666667" style="352" customWidth="1"/>
    <col min="1542" max="1792" width="9" style="352"/>
    <col min="1793" max="1793" width="43.6666666666667" style="352" customWidth="1"/>
    <col min="1794" max="1794" width="19.2166666666667" style="352" customWidth="1"/>
    <col min="1795" max="1795" width="43.6666666666667" style="352" customWidth="1"/>
    <col min="1796" max="1796" width="19.2166666666667" style="352" customWidth="1"/>
    <col min="1797" max="1797" width="9.44166666666667" style="352" customWidth="1"/>
    <col min="1798" max="2048" width="9" style="352"/>
    <col min="2049" max="2049" width="43.6666666666667" style="352" customWidth="1"/>
    <col min="2050" max="2050" width="19.2166666666667" style="352" customWidth="1"/>
    <col min="2051" max="2051" width="43.6666666666667" style="352" customWidth="1"/>
    <col min="2052" max="2052" width="19.2166666666667" style="352" customWidth="1"/>
    <col min="2053" max="2053" width="9.44166666666667" style="352" customWidth="1"/>
    <col min="2054" max="2304" width="9" style="352"/>
    <col min="2305" max="2305" width="43.6666666666667" style="352" customWidth="1"/>
    <col min="2306" max="2306" width="19.2166666666667" style="352" customWidth="1"/>
    <col min="2307" max="2307" width="43.6666666666667" style="352" customWidth="1"/>
    <col min="2308" max="2308" width="19.2166666666667" style="352" customWidth="1"/>
    <col min="2309" max="2309" width="9.44166666666667" style="352" customWidth="1"/>
    <col min="2310" max="2560" width="9" style="352"/>
    <col min="2561" max="2561" width="43.6666666666667" style="352" customWidth="1"/>
    <col min="2562" max="2562" width="19.2166666666667" style="352" customWidth="1"/>
    <col min="2563" max="2563" width="43.6666666666667" style="352" customWidth="1"/>
    <col min="2564" max="2564" width="19.2166666666667" style="352" customWidth="1"/>
    <col min="2565" max="2565" width="9.44166666666667" style="352" customWidth="1"/>
    <col min="2566" max="2816" width="9" style="352"/>
    <col min="2817" max="2817" width="43.6666666666667" style="352" customWidth="1"/>
    <col min="2818" max="2818" width="19.2166666666667" style="352" customWidth="1"/>
    <col min="2819" max="2819" width="43.6666666666667" style="352" customWidth="1"/>
    <col min="2820" max="2820" width="19.2166666666667" style="352" customWidth="1"/>
    <col min="2821" max="2821" width="9.44166666666667" style="352" customWidth="1"/>
    <col min="2822" max="3072" width="9" style="352"/>
    <col min="3073" max="3073" width="43.6666666666667" style="352" customWidth="1"/>
    <col min="3074" max="3074" width="19.2166666666667" style="352" customWidth="1"/>
    <col min="3075" max="3075" width="43.6666666666667" style="352" customWidth="1"/>
    <col min="3076" max="3076" width="19.2166666666667" style="352" customWidth="1"/>
    <col min="3077" max="3077" width="9.44166666666667" style="352" customWidth="1"/>
    <col min="3078" max="3328" width="9" style="352"/>
    <col min="3329" max="3329" width="43.6666666666667" style="352" customWidth="1"/>
    <col min="3330" max="3330" width="19.2166666666667" style="352" customWidth="1"/>
    <col min="3331" max="3331" width="43.6666666666667" style="352" customWidth="1"/>
    <col min="3332" max="3332" width="19.2166666666667" style="352" customWidth="1"/>
    <col min="3333" max="3333" width="9.44166666666667" style="352" customWidth="1"/>
    <col min="3334" max="3584" width="9" style="352"/>
    <col min="3585" max="3585" width="43.6666666666667" style="352" customWidth="1"/>
    <col min="3586" max="3586" width="19.2166666666667" style="352" customWidth="1"/>
    <col min="3587" max="3587" width="43.6666666666667" style="352" customWidth="1"/>
    <col min="3588" max="3588" width="19.2166666666667" style="352" customWidth="1"/>
    <col min="3589" max="3589" width="9.44166666666667" style="352" customWidth="1"/>
    <col min="3590" max="3840" width="9" style="352"/>
    <col min="3841" max="3841" width="43.6666666666667" style="352" customWidth="1"/>
    <col min="3842" max="3842" width="19.2166666666667" style="352" customWidth="1"/>
    <col min="3843" max="3843" width="43.6666666666667" style="352" customWidth="1"/>
    <col min="3844" max="3844" width="19.2166666666667" style="352" customWidth="1"/>
    <col min="3845" max="3845" width="9.44166666666667" style="352" customWidth="1"/>
    <col min="3846" max="4096" width="9" style="352"/>
    <col min="4097" max="4097" width="43.6666666666667" style="352" customWidth="1"/>
    <col min="4098" max="4098" width="19.2166666666667" style="352" customWidth="1"/>
    <col min="4099" max="4099" width="43.6666666666667" style="352" customWidth="1"/>
    <col min="4100" max="4100" width="19.2166666666667" style="352" customWidth="1"/>
    <col min="4101" max="4101" width="9.44166666666667" style="352" customWidth="1"/>
    <col min="4102" max="4352" width="9" style="352"/>
    <col min="4353" max="4353" width="43.6666666666667" style="352" customWidth="1"/>
    <col min="4354" max="4354" width="19.2166666666667" style="352" customWidth="1"/>
    <col min="4355" max="4355" width="43.6666666666667" style="352" customWidth="1"/>
    <col min="4356" max="4356" width="19.2166666666667" style="352" customWidth="1"/>
    <col min="4357" max="4357" width="9.44166666666667" style="352" customWidth="1"/>
    <col min="4358" max="4608" width="9" style="352"/>
    <col min="4609" max="4609" width="43.6666666666667" style="352" customWidth="1"/>
    <col min="4610" max="4610" width="19.2166666666667" style="352" customWidth="1"/>
    <col min="4611" max="4611" width="43.6666666666667" style="352" customWidth="1"/>
    <col min="4612" max="4612" width="19.2166666666667" style="352" customWidth="1"/>
    <col min="4613" max="4613" width="9.44166666666667" style="352" customWidth="1"/>
    <col min="4614" max="4864" width="9" style="352"/>
    <col min="4865" max="4865" width="43.6666666666667" style="352" customWidth="1"/>
    <col min="4866" max="4866" width="19.2166666666667" style="352" customWidth="1"/>
    <col min="4867" max="4867" width="43.6666666666667" style="352" customWidth="1"/>
    <col min="4868" max="4868" width="19.2166666666667" style="352" customWidth="1"/>
    <col min="4869" max="4869" width="9.44166666666667" style="352" customWidth="1"/>
    <col min="4870" max="5120" width="9" style="352"/>
    <col min="5121" max="5121" width="43.6666666666667" style="352" customWidth="1"/>
    <col min="5122" max="5122" width="19.2166666666667" style="352" customWidth="1"/>
    <col min="5123" max="5123" width="43.6666666666667" style="352" customWidth="1"/>
    <col min="5124" max="5124" width="19.2166666666667" style="352" customWidth="1"/>
    <col min="5125" max="5125" width="9.44166666666667" style="352" customWidth="1"/>
    <col min="5126" max="5376" width="9" style="352"/>
    <col min="5377" max="5377" width="43.6666666666667" style="352" customWidth="1"/>
    <col min="5378" max="5378" width="19.2166666666667" style="352" customWidth="1"/>
    <col min="5379" max="5379" width="43.6666666666667" style="352" customWidth="1"/>
    <col min="5380" max="5380" width="19.2166666666667" style="352" customWidth="1"/>
    <col min="5381" max="5381" width="9.44166666666667" style="352" customWidth="1"/>
    <col min="5382" max="5632" width="9" style="352"/>
    <col min="5633" max="5633" width="43.6666666666667" style="352" customWidth="1"/>
    <col min="5634" max="5634" width="19.2166666666667" style="352" customWidth="1"/>
    <col min="5635" max="5635" width="43.6666666666667" style="352" customWidth="1"/>
    <col min="5636" max="5636" width="19.2166666666667" style="352" customWidth="1"/>
    <col min="5637" max="5637" width="9.44166666666667" style="352" customWidth="1"/>
    <col min="5638" max="5888" width="9" style="352"/>
    <col min="5889" max="5889" width="43.6666666666667" style="352" customWidth="1"/>
    <col min="5890" max="5890" width="19.2166666666667" style="352" customWidth="1"/>
    <col min="5891" max="5891" width="43.6666666666667" style="352" customWidth="1"/>
    <col min="5892" max="5892" width="19.2166666666667" style="352" customWidth="1"/>
    <col min="5893" max="5893" width="9.44166666666667" style="352" customWidth="1"/>
    <col min="5894" max="6144" width="9" style="352"/>
    <col min="6145" max="6145" width="43.6666666666667" style="352" customWidth="1"/>
    <col min="6146" max="6146" width="19.2166666666667" style="352" customWidth="1"/>
    <col min="6147" max="6147" width="43.6666666666667" style="352" customWidth="1"/>
    <col min="6148" max="6148" width="19.2166666666667" style="352" customWidth="1"/>
    <col min="6149" max="6149" width="9.44166666666667" style="352" customWidth="1"/>
    <col min="6150" max="6400" width="9" style="352"/>
    <col min="6401" max="6401" width="43.6666666666667" style="352" customWidth="1"/>
    <col min="6402" max="6402" width="19.2166666666667" style="352" customWidth="1"/>
    <col min="6403" max="6403" width="43.6666666666667" style="352" customWidth="1"/>
    <col min="6404" max="6404" width="19.2166666666667" style="352" customWidth="1"/>
    <col min="6405" max="6405" width="9.44166666666667" style="352" customWidth="1"/>
    <col min="6406" max="6656" width="9" style="352"/>
    <col min="6657" max="6657" width="43.6666666666667" style="352" customWidth="1"/>
    <col min="6658" max="6658" width="19.2166666666667" style="352" customWidth="1"/>
    <col min="6659" max="6659" width="43.6666666666667" style="352" customWidth="1"/>
    <col min="6660" max="6660" width="19.2166666666667" style="352" customWidth="1"/>
    <col min="6661" max="6661" width="9.44166666666667" style="352" customWidth="1"/>
    <col min="6662" max="6912" width="9" style="352"/>
    <col min="6913" max="6913" width="43.6666666666667" style="352" customWidth="1"/>
    <col min="6914" max="6914" width="19.2166666666667" style="352" customWidth="1"/>
    <col min="6915" max="6915" width="43.6666666666667" style="352" customWidth="1"/>
    <col min="6916" max="6916" width="19.2166666666667" style="352" customWidth="1"/>
    <col min="6917" max="6917" width="9.44166666666667" style="352" customWidth="1"/>
    <col min="6918" max="7168" width="9" style="352"/>
    <col min="7169" max="7169" width="43.6666666666667" style="352" customWidth="1"/>
    <col min="7170" max="7170" width="19.2166666666667" style="352" customWidth="1"/>
    <col min="7171" max="7171" width="43.6666666666667" style="352" customWidth="1"/>
    <col min="7172" max="7172" width="19.2166666666667" style="352" customWidth="1"/>
    <col min="7173" max="7173" width="9.44166666666667" style="352" customWidth="1"/>
    <col min="7174" max="7424" width="9" style="352"/>
    <col min="7425" max="7425" width="43.6666666666667" style="352" customWidth="1"/>
    <col min="7426" max="7426" width="19.2166666666667" style="352" customWidth="1"/>
    <col min="7427" max="7427" width="43.6666666666667" style="352" customWidth="1"/>
    <col min="7428" max="7428" width="19.2166666666667" style="352" customWidth="1"/>
    <col min="7429" max="7429" width="9.44166666666667" style="352" customWidth="1"/>
    <col min="7430" max="7680" width="9" style="352"/>
    <col min="7681" max="7681" width="43.6666666666667" style="352" customWidth="1"/>
    <col min="7682" max="7682" width="19.2166666666667" style="352" customWidth="1"/>
    <col min="7683" max="7683" width="43.6666666666667" style="352" customWidth="1"/>
    <col min="7684" max="7684" width="19.2166666666667" style="352" customWidth="1"/>
    <col min="7685" max="7685" width="9.44166666666667" style="352" customWidth="1"/>
    <col min="7686" max="7936" width="9" style="352"/>
    <col min="7937" max="7937" width="43.6666666666667" style="352" customWidth="1"/>
    <col min="7938" max="7938" width="19.2166666666667" style="352" customWidth="1"/>
    <col min="7939" max="7939" width="43.6666666666667" style="352" customWidth="1"/>
    <col min="7940" max="7940" width="19.2166666666667" style="352" customWidth="1"/>
    <col min="7941" max="7941" width="9.44166666666667" style="352" customWidth="1"/>
    <col min="7942" max="8192" width="9" style="352"/>
    <col min="8193" max="8193" width="43.6666666666667" style="352" customWidth="1"/>
    <col min="8194" max="8194" width="19.2166666666667" style="352" customWidth="1"/>
    <col min="8195" max="8195" width="43.6666666666667" style="352" customWidth="1"/>
    <col min="8196" max="8196" width="19.2166666666667" style="352" customWidth="1"/>
    <col min="8197" max="8197" width="9.44166666666667" style="352" customWidth="1"/>
    <col min="8198" max="8448" width="9" style="352"/>
    <col min="8449" max="8449" width="43.6666666666667" style="352" customWidth="1"/>
    <col min="8450" max="8450" width="19.2166666666667" style="352" customWidth="1"/>
    <col min="8451" max="8451" width="43.6666666666667" style="352" customWidth="1"/>
    <col min="8452" max="8452" width="19.2166666666667" style="352" customWidth="1"/>
    <col min="8453" max="8453" width="9.44166666666667" style="352" customWidth="1"/>
    <col min="8454" max="8704" width="9" style="352"/>
    <col min="8705" max="8705" width="43.6666666666667" style="352" customWidth="1"/>
    <col min="8706" max="8706" width="19.2166666666667" style="352" customWidth="1"/>
    <col min="8707" max="8707" width="43.6666666666667" style="352" customWidth="1"/>
    <col min="8708" max="8708" width="19.2166666666667" style="352" customWidth="1"/>
    <col min="8709" max="8709" width="9.44166666666667" style="352" customWidth="1"/>
    <col min="8710" max="8960" width="9" style="352"/>
    <col min="8961" max="8961" width="43.6666666666667" style="352" customWidth="1"/>
    <col min="8962" max="8962" width="19.2166666666667" style="352" customWidth="1"/>
    <col min="8963" max="8963" width="43.6666666666667" style="352" customWidth="1"/>
    <col min="8964" max="8964" width="19.2166666666667" style="352" customWidth="1"/>
    <col min="8965" max="8965" width="9.44166666666667" style="352" customWidth="1"/>
    <col min="8966" max="9216" width="9" style="352"/>
    <col min="9217" max="9217" width="43.6666666666667" style="352" customWidth="1"/>
    <col min="9218" max="9218" width="19.2166666666667" style="352" customWidth="1"/>
    <col min="9219" max="9219" width="43.6666666666667" style="352" customWidth="1"/>
    <col min="9220" max="9220" width="19.2166666666667" style="352" customWidth="1"/>
    <col min="9221" max="9221" width="9.44166666666667" style="352" customWidth="1"/>
    <col min="9222" max="9472" width="9" style="352"/>
    <col min="9473" max="9473" width="43.6666666666667" style="352" customWidth="1"/>
    <col min="9474" max="9474" width="19.2166666666667" style="352" customWidth="1"/>
    <col min="9475" max="9475" width="43.6666666666667" style="352" customWidth="1"/>
    <col min="9476" max="9476" width="19.2166666666667" style="352" customWidth="1"/>
    <col min="9477" max="9477" width="9.44166666666667" style="352" customWidth="1"/>
    <col min="9478" max="9728" width="9" style="352"/>
    <col min="9729" max="9729" width="43.6666666666667" style="352" customWidth="1"/>
    <col min="9730" max="9730" width="19.2166666666667" style="352" customWidth="1"/>
    <col min="9731" max="9731" width="43.6666666666667" style="352" customWidth="1"/>
    <col min="9732" max="9732" width="19.2166666666667" style="352" customWidth="1"/>
    <col min="9733" max="9733" width="9.44166666666667" style="352" customWidth="1"/>
    <col min="9734" max="9984" width="9" style="352"/>
    <col min="9985" max="9985" width="43.6666666666667" style="352" customWidth="1"/>
    <col min="9986" max="9986" width="19.2166666666667" style="352" customWidth="1"/>
    <col min="9987" max="9987" width="43.6666666666667" style="352" customWidth="1"/>
    <col min="9988" max="9988" width="19.2166666666667" style="352" customWidth="1"/>
    <col min="9989" max="9989" width="9.44166666666667" style="352" customWidth="1"/>
    <col min="9990" max="10240" width="9" style="352"/>
    <col min="10241" max="10241" width="43.6666666666667" style="352" customWidth="1"/>
    <col min="10242" max="10242" width="19.2166666666667" style="352" customWidth="1"/>
    <col min="10243" max="10243" width="43.6666666666667" style="352" customWidth="1"/>
    <col min="10244" max="10244" width="19.2166666666667" style="352" customWidth="1"/>
    <col min="10245" max="10245" width="9.44166666666667" style="352" customWidth="1"/>
    <col min="10246" max="10496" width="9" style="352"/>
    <col min="10497" max="10497" width="43.6666666666667" style="352" customWidth="1"/>
    <col min="10498" max="10498" width="19.2166666666667" style="352" customWidth="1"/>
    <col min="10499" max="10499" width="43.6666666666667" style="352" customWidth="1"/>
    <col min="10500" max="10500" width="19.2166666666667" style="352" customWidth="1"/>
    <col min="10501" max="10501" width="9.44166666666667" style="352" customWidth="1"/>
    <col min="10502" max="10752" width="9" style="352"/>
    <col min="10753" max="10753" width="43.6666666666667" style="352" customWidth="1"/>
    <col min="10754" max="10754" width="19.2166666666667" style="352" customWidth="1"/>
    <col min="10755" max="10755" width="43.6666666666667" style="352" customWidth="1"/>
    <col min="10756" max="10756" width="19.2166666666667" style="352" customWidth="1"/>
    <col min="10757" max="10757" width="9.44166666666667" style="352" customWidth="1"/>
    <col min="10758" max="11008" width="9" style="352"/>
    <col min="11009" max="11009" width="43.6666666666667" style="352" customWidth="1"/>
    <col min="11010" max="11010" width="19.2166666666667" style="352" customWidth="1"/>
    <col min="11011" max="11011" width="43.6666666666667" style="352" customWidth="1"/>
    <col min="11012" max="11012" width="19.2166666666667" style="352" customWidth="1"/>
    <col min="11013" max="11013" width="9.44166666666667" style="352" customWidth="1"/>
    <col min="11014" max="11264" width="9" style="352"/>
    <col min="11265" max="11265" width="43.6666666666667" style="352" customWidth="1"/>
    <col min="11266" max="11266" width="19.2166666666667" style="352" customWidth="1"/>
    <col min="11267" max="11267" width="43.6666666666667" style="352" customWidth="1"/>
    <col min="11268" max="11268" width="19.2166666666667" style="352" customWidth="1"/>
    <col min="11269" max="11269" width="9.44166666666667" style="352" customWidth="1"/>
    <col min="11270" max="11520" width="9" style="352"/>
    <col min="11521" max="11521" width="43.6666666666667" style="352" customWidth="1"/>
    <col min="11522" max="11522" width="19.2166666666667" style="352" customWidth="1"/>
    <col min="11523" max="11523" width="43.6666666666667" style="352" customWidth="1"/>
    <col min="11524" max="11524" width="19.2166666666667" style="352" customWidth="1"/>
    <col min="11525" max="11525" width="9.44166666666667" style="352" customWidth="1"/>
    <col min="11526" max="11776" width="9" style="352"/>
    <col min="11777" max="11777" width="43.6666666666667" style="352" customWidth="1"/>
    <col min="11778" max="11778" width="19.2166666666667" style="352" customWidth="1"/>
    <col min="11779" max="11779" width="43.6666666666667" style="352" customWidth="1"/>
    <col min="11780" max="11780" width="19.2166666666667" style="352" customWidth="1"/>
    <col min="11781" max="11781" width="9.44166666666667" style="352" customWidth="1"/>
    <col min="11782" max="12032" width="9" style="352"/>
    <col min="12033" max="12033" width="43.6666666666667" style="352" customWidth="1"/>
    <col min="12034" max="12034" width="19.2166666666667" style="352" customWidth="1"/>
    <col min="12035" max="12035" width="43.6666666666667" style="352" customWidth="1"/>
    <col min="12036" max="12036" width="19.2166666666667" style="352" customWidth="1"/>
    <col min="12037" max="12037" width="9.44166666666667" style="352" customWidth="1"/>
    <col min="12038" max="12288" width="9" style="352"/>
    <col min="12289" max="12289" width="43.6666666666667" style="352" customWidth="1"/>
    <col min="12290" max="12290" width="19.2166666666667" style="352" customWidth="1"/>
    <col min="12291" max="12291" width="43.6666666666667" style="352" customWidth="1"/>
    <col min="12292" max="12292" width="19.2166666666667" style="352" customWidth="1"/>
    <col min="12293" max="12293" width="9.44166666666667" style="352" customWidth="1"/>
    <col min="12294" max="12544" width="9" style="352"/>
    <col min="12545" max="12545" width="43.6666666666667" style="352" customWidth="1"/>
    <col min="12546" max="12546" width="19.2166666666667" style="352" customWidth="1"/>
    <col min="12547" max="12547" width="43.6666666666667" style="352" customWidth="1"/>
    <col min="12548" max="12548" width="19.2166666666667" style="352" customWidth="1"/>
    <col min="12549" max="12549" width="9.44166666666667" style="352" customWidth="1"/>
    <col min="12550" max="12800" width="9" style="352"/>
    <col min="12801" max="12801" width="43.6666666666667" style="352" customWidth="1"/>
    <col min="12802" max="12802" width="19.2166666666667" style="352" customWidth="1"/>
    <col min="12803" max="12803" width="43.6666666666667" style="352" customWidth="1"/>
    <col min="12804" max="12804" width="19.2166666666667" style="352" customWidth="1"/>
    <col min="12805" max="12805" width="9.44166666666667" style="352" customWidth="1"/>
    <col min="12806" max="13056" width="9" style="352"/>
    <col min="13057" max="13057" width="43.6666666666667" style="352" customWidth="1"/>
    <col min="13058" max="13058" width="19.2166666666667" style="352" customWidth="1"/>
    <col min="13059" max="13059" width="43.6666666666667" style="352" customWidth="1"/>
    <col min="13060" max="13060" width="19.2166666666667" style="352" customWidth="1"/>
    <col min="13061" max="13061" width="9.44166666666667" style="352" customWidth="1"/>
    <col min="13062" max="13312" width="9" style="352"/>
    <col min="13313" max="13313" width="43.6666666666667" style="352" customWidth="1"/>
    <col min="13314" max="13314" width="19.2166666666667" style="352" customWidth="1"/>
    <col min="13315" max="13315" width="43.6666666666667" style="352" customWidth="1"/>
    <col min="13316" max="13316" width="19.2166666666667" style="352" customWidth="1"/>
    <col min="13317" max="13317" width="9.44166666666667" style="352" customWidth="1"/>
    <col min="13318" max="13568" width="9" style="352"/>
    <col min="13569" max="13569" width="43.6666666666667" style="352" customWidth="1"/>
    <col min="13570" max="13570" width="19.2166666666667" style="352" customWidth="1"/>
    <col min="13571" max="13571" width="43.6666666666667" style="352" customWidth="1"/>
    <col min="13572" max="13572" width="19.2166666666667" style="352" customWidth="1"/>
    <col min="13573" max="13573" width="9.44166666666667" style="352" customWidth="1"/>
    <col min="13574" max="13824" width="9" style="352"/>
    <col min="13825" max="13825" width="43.6666666666667" style="352" customWidth="1"/>
    <col min="13826" max="13826" width="19.2166666666667" style="352" customWidth="1"/>
    <col min="13827" max="13827" width="43.6666666666667" style="352" customWidth="1"/>
    <col min="13828" max="13828" width="19.2166666666667" style="352" customWidth="1"/>
    <col min="13829" max="13829" width="9.44166666666667" style="352" customWidth="1"/>
    <col min="13830" max="14080" width="9" style="352"/>
    <col min="14081" max="14081" width="43.6666666666667" style="352" customWidth="1"/>
    <col min="14082" max="14082" width="19.2166666666667" style="352" customWidth="1"/>
    <col min="14083" max="14083" width="43.6666666666667" style="352" customWidth="1"/>
    <col min="14084" max="14084" width="19.2166666666667" style="352" customWidth="1"/>
    <col min="14085" max="14085" width="9.44166666666667" style="352" customWidth="1"/>
    <col min="14086" max="14336" width="9" style="352"/>
    <col min="14337" max="14337" width="43.6666666666667" style="352" customWidth="1"/>
    <col min="14338" max="14338" width="19.2166666666667" style="352" customWidth="1"/>
    <col min="14339" max="14339" width="43.6666666666667" style="352" customWidth="1"/>
    <col min="14340" max="14340" width="19.2166666666667" style="352" customWidth="1"/>
    <col min="14341" max="14341" width="9.44166666666667" style="352" customWidth="1"/>
    <col min="14342" max="14592" width="9" style="352"/>
    <col min="14593" max="14593" width="43.6666666666667" style="352" customWidth="1"/>
    <col min="14594" max="14594" width="19.2166666666667" style="352" customWidth="1"/>
    <col min="14595" max="14595" width="43.6666666666667" style="352" customWidth="1"/>
    <col min="14596" max="14596" width="19.2166666666667" style="352" customWidth="1"/>
    <col min="14597" max="14597" width="9.44166666666667" style="352" customWidth="1"/>
    <col min="14598" max="14848" width="9" style="352"/>
    <col min="14849" max="14849" width="43.6666666666667" style="352" customWidth="1"/>
    <col min="14850" max="14850" width="19.2166666666667" style="352" customWidth="1"/>
    <col min="14851" max="14851" width="43.6666666666667" style="352" customWidth="1"/>
    <col min="14852" max="14852" width="19.2166666666667" style="352" customWidth="1"/>
    <col min="14853" max="14853" width="9.44166666666667" style="352" customWidth="1"/>
    <col min="14854" max="15104" width="9" style="352"/>
    <col min="15105" max="15105" width="43.6666666666667" style="352" customWidth="1"/>
    <col min="15106" max="15106" width="19.2166666666667" style="352" customWidth="1"/>
    <col min="15107" max="15107" width="43.6666666666667" style="352" customWidth="1"/>
    <col min="15108" max="15108" width="19.2166666666667" style="352" customWidth="1"/>
    <col min="15109" max="15109" width="9.44166666666667" style="352" customWidth="1"/>
    <col min="15110" max="15360" width="9" style="352"/>
    <col min="15361" max="15361" width="43.6666666666667" style="352" customWidth="1"/>
    <col min="15362" max="15362" width="19.2166666666667" style="352" customWidth="1"/>
    <col min="15363" max="15363" width="43.6666666666667" style="352" customWidth="1"/>
    <col min="15364" max="15364" width="19.2166666666667" style="352" customWidth="1"/>
    <col min="15365" max="15365" width="9.44166666666667" style="352" customWidth="1"/>
    <col min="15366" max="15616" width="9" style="352"/>
    <col min="15617" max="15617" width="43.6666666666667" style="352" customWidth="1"/>
    <col min="15618" max="15618" width="19.2166666666667" style="352" customWidth="1"/>
    <col min="15619" max="15619" width="43.6666666666667" style="352" customWidth="1"/>
    <col min="15620" max="15620" width="19.2166666666667" style="352" customWidth="1"/>
    <col min="15621" max="15621" width="9.44166666666667" style="352" customWidth="1"/>
    <col min="15622" max="15872" width="9" style="352"/>
    <col min="15873" max="15873" width="43.6666666666667" style="352" customWidth="1"/>
    <col min="15874" max="15874" width="19.2166666666667" style="352" customWidth="1"/>
    <col min="15875" max="15875" width="43.6666666666667" style="352" customWidth="1"/>
    <col min="15876" max="15876" width="19.2166666666667" style="352" customWidth="1"/>
    <col min="15877" max="15877" width="9.44166666666667" style="352" customWidth="1"/>
    <col min="15878" max="16128" width="9" style="352"/>
    <col min="16129" max="16129" width="43.6666666666667" style="352" customWidth="1"/>
    <col min="16130" max="16130" width="19.2166666666667" style="352" customWidth="1"/>
    <col min="16131" max="16131" width="43.6666666666667" style="352" customWidth="1"/>
    <col min="16132" max="16132" width="19.2166666666667" style="352" customWidth="1"/>
    <col min="16133" max="16133" width="9.44166666666667" style="352" customWidth="1"/>
    <col min="16134" max="16384" width="9" style="352"/>
  </cols>
  <sheetData>
    <row r="1" ht="35.25" customHeight="1" spans="1:1">
      <c r="A1" s="353" t="s">
        <v>1186</v>
      </c>
    </row>
    <row r="2" ht="35.25" customHeight="1" spans="1:4">
      <c r="A2" s="354" t="s">
        <v>1187</v>
      </c>
      <c r="B2" s="354"/>
      <c r="C2" s="354"/>
      <c r="D2" s="354"/>
    </row>
    <row r="3" ht="35.25" customHeight="1" spans="2:4">
      <c r="B3" s="355"/>
      <c r="C3" s="355"/>
      <c r="D3" s="356" t="s">
        <v>35</v>
      </c>
    </row>
    <row r="4" ht="48" customHeight="1" spans="1:4">
      <c r="A4" s="357" t="s">
        <v>1188</v>
      </c>
      <c r="B4" s="358" t="s">
        <v>37</v>
      </c>
      <c r="C4" s="359" t="s">
        <v>1189</v>
      </c>
      <c r="D4" s="360" t="s">
        <v>1190</v>
      </c>
    </row>
    <row r="5" ht="48" customHeight="1" spans="1:4">
      <c r="A5" s="361" t="s">
        <v>1191</v>
      </c>
      <c r="B5" s="362">
        <v>56776</v>
      </c>
      <c r="C5" s="361" t="s">
        <v>99</v>
      </c>
      <c r="D5" s="362">
        <v>177408</v>
      </c>
    </row>
    <row r="6" ht="48" customHeight="1" spans="1:4">
      <c r="A6" s="361" t="s">
        <v>100</v>
      </c>
      <c r="B6" s="362">
        <v>121409</v>
      </c>
      <c r="C6" s="361" t="s">
        <v>101</v>
      </c>
      <c r="D6" s="362"/>
    </row>
    <row r="7" ht="48" customHeight="1" spans="1:4">
      <c r="A7" s="361" t="s">
        <v>1192</v>
      </c>
      <c r="B7" s="362">
        <v>118182</v>
      </c>
      <c r="C7" s="363" t="s">
        <v>1193</v>
      </c>
      <c r="D7" s="362"/>
    </row>
    <row r="8" s="350" customFormat="1" ht="48" customHeight="1" spans="1:4">
      <c r="A8" s="364" t="s">
        <v>1194</v>
      </c>
      <c r="B8" s="365">
        <v>3225</v>
      </c>
      <c r="C8" s="366" t="s">
        <v>1195</v>
      </c>
      <c r="D8" s="365"/>
    </row>
    <row r="9" s="350" customFormat="1" ht="48" customHeight="1" spans="1:5">
      <c r="A9" s="364" t="s">
        <v>1196</v>
      </c>
      <c r="B9" s="365">
        <v>59395</v>
      </c>
      <c r="C9" s="366" t="s">
        <v>1197</v>
      </c>
      <c r="D9" s="365"/>
      <c r="E9" s="367"/>
    </row>
    <row r="10" s="350" customFormat="1" ht="48" customHeight="1" spans="1:4">
      <c r="A10" s="364" t="s">
        <v>1198</v>
      </c>
      <c r="B10" s="365">
        <v>55562</v>
      </c>
      <c r="C10" s="366" t="s">
        <v>1199</v>
      </c>
      <c r="D10" s="365"/>
    </row>
    <row r="11" ht="48" customHeight="1" spans="1:4">
      <c r="A11" s="361" t="s">
        <v>1200</v>
      </c>
      <c r="B11" s="362"/>
      <c r="C11" s="363" t="s">
        <v>1201</v>
      </c>
      <c r="D11" s="362">
        <v>777</v>
      </c>
    </row>
    <row r="12" ht="48" customHeight="1" spans="1:4">
      <c r="A12" s="364" t="s">
        <v>1202</v>
      </c>
      <c r="B12" s="365"/>
      <c r="C12" s="366" t="s">
        <v>1203</v>
      </c>
      <c r="D12" s="365"/>
    </row>
    <row r="13" s="350" customFormat="1" ht="48" customHeight="1" spans="1:4">
      <c r="A13" s="364" t="s">
        <v>1204</v>
      </c>
      <c r="B13" s="365"/>
      <c r="C13" s="366" t="s">
        <v>1205</v>
      </c>
      <c r="D13" s="365">
        <v>777</v>
      </c>
    </row>
    <row r="14" s="350" customFormat="1" ht="48" customHeight="1" spans="1:4">
      <c r="A14" s="361" t="s">
        <v>1206</v>
      </c>
      <c r="B14" s="365"/>
      <c r="C14" s="361" t="s">
        <v>109</v>
      </c>
      <c r="D14" s="362"/>
    </row>
    <row r="15" ht="48" customHeight="1" spans="1:4">
      <c r="A15" s="361" t="s">
        <v>1207</v>
      </c>
      <c r="B15" s="362"/>
      <c r="C15" s="361" t="s">
        <v>1208</v>
      </c>
      <c r="D15" s="362"/>
    </row>
    <row r="16" ht="48" customHeight="1" spans="1:4">
      <c r="A16" s="361" t="s">
        <v>114</v>
      </c>
      <c r="B16" s="362"/>
      <c r="C16" s="361" t="s">
        <v>1209</v>
      </c>
      <c r="D16" s="362"/>
    </row>
    <row r="17" ht="48" customHeight="1" spans="1:4">
      <c r="A17" s="361" t="s">
        <v>1210</v>
      </c>
      <c r="B17" s="362"/>
      <c r="C17" s="361" t="s">
        <v>1211</v>
      </c>
      <c r="D17" s="362"/>
    </row>
    <row r="18" ht="48" customHeight="1" spans="1:4">
      <c r="A18" s="361" t="s">
        <v>1212</v>
      </c>
      <c r="B18" s="362">
        <v>227</v>
      </c>
      <c r="C18" s="361" t="s">
        <v>1213</v>
      </c>
      <c r="D18" s="362"/>
    </row>
    <row r="19" ht="48" customHeight="1" spans="1:4">
      <c r="A19" s="361" t="s">
        <v>120</v>
      </c>
      <c r="B19" s="362">
        <v>3000</v>
      </c>
      <c r="C19" s="368" t="s">
        <v>117</v>
      </c>
      <c r="D19" s="362"/>
    </row>
    <row r="20" ht="48" customHeight="1" spans="1:4">
      <c r="A20" s="369" t="s">
        <v>1214</v>
      </c>
      <c r="B20" s="365"/>
      <c r="C20" s="370" t="s">
        <v>1215</v>
      </c>
      <c r="D20" s="362"/>
    </row>
    <row r="21" ht="48" customHeight="1" spans="1:4">
      <c r="A21" s="369" t="s">
        <v>124</v>
      </c>
      <c r="B21" s="365"/>
      <c r="C21" s="371" t="s">
        <v>1216</v>
      </c>
      <c r="D21" s="362"/>
    </row>
    <row r="22" ht="48" customHeight="1" spans="1:4">
      <c r="A22" s="369" t="s">
        <v>125</v>
      </c>
      <c r="B22" s="365">
        <v>3000</v>
      </c>
      <c r="C22" s="370" t="s">
        <v>1217</v>
      </c>
      <c r="D22" s="362"/>
    </row>
    <row r="23" ht="48" customHeight="1" spans="1:4">
      <c r="A23" s="369" t="s">
        <v>126</v>
      </c>
      <c r="B23" s="362"/>
      <c r="C23" s="372" t="s">
        <v>1218</v>
      </c>
      <c r="D23" s="362"/>
    </row>
    <row r="24" s="351" customFormat="1" ht="48" customHeight="1" spans="1:4">
      <c r="A24" s="373" t="s">
        <v>127</v>
      </c>
      <c r="B24" s="362">
        <v>178185</v>
      </c>
      <c r="C24" s="373" t="s">
        <v>128</v>
      </c>
      <c r="D24" s="362">
        <v>178185</v>
      </c>
    </row>
  </sheetData>
  <mergeCells count="1">
    <mergeCell ref="A2:D2"/>
  </mergeCells>
  <printOptions horizontalCentered="1"/>
  <pageMargins left="0.55" right="0.55" top="0.275" bottom="0.393055555555556" header="0.590277777777778" footer="0.15625"/>
  <pageSetup paperSize="9" scale="74" firstPageNumber="135" orientation="portrait"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132"/>
  <sheetViews>
    <sheetView workbookViewId="0">
      <selection activeCell="E54" sqref="E54"/>
    </sheetView>
  </sheetViews>
  <sheetFormatPr defaultColWidth="9" defaultRowHeight="14.25" outlineLevelCol="3"/>
  <cols>
    <col min="1" max="1" width="7" style="59" customWidth="1"/>
    <col min="2" max="2" width="64.25" style="59" customWidth="1"/>
    <col min="3" max="3" width="16.625" style="59" customWidth="1"/>
    <col min="4" max="4" width="32.125" style="59" customWidth="1"/>
    <col min="5" max="16384" width="9" style="59"/>
  </cols>
  <sheetData>
    <row r="1" spans="1:1">
      <c r="A1" s="59" t="s">
        <v>1219</v>
      </c>
    </row>
    <row r="2" s="59" customFormat="1" ht="28" customHeight="1" spans="1:4">
      <c r="A2" s="341" t="s">
        <v>1220</v>
      </c>
      <c r="B2" s="341"/>
      <c r="C2" s="341"/>
      <c r="D2" s="341"/>
    </row>
    <row r="3" s="59" customFormat="1" ht="19" customHeight="1" spans="4:4">
      <c r="D3" s="342" t="s">
        <v>35</v>
      </c>
    </row>
    <row r="4" s="59" customFormat="1" ht="27" customHeight="1" spans="1:4">
      <c r="A4" s="343" t="s">
        <v>1221</v>
      </c>
      <c r="B4" s="343" t="s">
        <v>1222</v>
      </c>
      <c r="C4" s="343" t="s">
        <v>1223</v>
      </c>
      <c r="D4" s="343" t="s">
        <v>1224</v>
      </c>
    </row>
    <row r="5" s="59" customFormat="1" ht="24" spans="1:4">
      <c r="A5" s="343">
        <v>1</v>
      </c>
      <c r="B5" s="344" t="s">
        <v>1225</v>
      </c>
      <c r="C5" s="345">
        <v>3225</v>
      </c>
      <c r="D5" s="346" t="s">
        <v>1226</v>
      </c>
    </row>
    <row r="6" s="59" customFormat="1" ht="24" spans="1:4">
      <c r="A6" s="343">
        <v>2</v>
      </c>
      <c r="B6" s="347" t="s">
        <v>1227</v>
      </c>
      <c r="C6" s="345">
        <v>27320</v>
      </c>
      <c r="D6" s="346" t="s">
        <v>1226</v>
      </c>
    </row>
    <row r="7" s="59" customFormat="1" ht="24" spans="1:4">
      <c r="A7" s="343">
        <v>3</v>
      </c>
      <c r="B7" s="347" t="s">
        <v>1228</v>
      </c>
      <c r="C7" s="345">
        <v>5866</v>
      </c>
      <c r="D7" s="346" t="s">
        <v>1226</v>
      </c>
    </row>
    <row r="8" s="59" customFormat="1" ht="24" spans="1:4">
      <c r="A8" s="343">
        <v>4</v>
      </c>
      <c r="B8" s="347" t="s">
        <v>1229</v>
      </c>
      <c r="C8" s="345">
        <v>537</v>
      </c>
      <c r="D8" s="346" t="s">
        <v>1226</v>
      </c>
    </row>
    <row r="9" s="59" customFormat="1" ht="24" spans="1:4">
      <c r="A9" s="343">
        <v>5</v>
      </c>
      <c r="B9" s="347" t="s">
        <v>1230</v>
      </c>
      <c r="C9" s="345">
        <v>1388</v>
      </c>
      <c r="D9" s="346" t="s">
        <v>1226</v>
      </c>
    </row>
    <row r="10" s="59" customFormat="1" ht="24" spans="1:4">
      <c r="A10" s="343">
        <v>6</v>
      </c>
      <c r="B10" s="347" t="s">
        <v>1231</v>
      </c>
      <c r="C10" s="345">
        <v>5296</v>
      </c>
      <c r="D10" s="346" t="s">
        <v>1226</v>
      </c>
    </row>
    <row r="11" s="59" customFormat="1" ht="24" spans="1:4">
      <c r="A11" s="343">
        <v>7</v>
      </c>
      <c r="B11" s="347" t="s">
        <v>1232</v>
      </c>
      <c r="C11" s="345">
        <v>1153</v>
      </c>
      <c r="D11" s="346" t="s">
        <v>1226</v>
      </c>
    </row>
    <row r="12" s="59" customFormat="1" spans="1:4">
      <c r="A12" s="343">
        <v>8</v>
      </c>
      <c r="B12" s="347" t="s">
        <v>1233</v>
      </c>
      <c r="C12" s="345">
        <v>744</v>
      </c>
      <c r="D12" s="344" t="s">
        <v>1234</v>
      </c>
    </row>
    <row r="13" s="59" customFormat="1" spans="1:4">
      <c r="A13" s="343">
        <v>9</v>
      </c>
      <c r="B13" s="347" t="s">
        <v>1235</v>
      </c>
      <c r="C13" s="345">
        <v>96</v>
      </c>
      <c r="D13" s="344" t="s">
        <v>1234</v>
      </c>
    </row>
    <row r="14" s="59" customFormat="1" spans="1:4">
      <c r="A14" s="343">
        <v>10</v>
      </c>
      <c r="B14" s="347" t="s">
        <v>1236</v>
      </c>
      <c r="C14" s="345">
        <v>16.13</v>
      </c>
      <c r="D14" s="344" t="s">
        <v>1234</v>
      </c>
    </row>
    <row r="15" s="59" customFormat="1" spans="1:4">
      <c r="A15" s="343">
        <v>11</v>
      </c>
      <c r="B15" s="347" t="s">
        <v>1237</v>
      </c>
      <c r="C15" s="345">
        <v>100</v>
      </c>
      <c r="D15" s="344" t="s">
        <v>1234</v>
      </c>
    </row>
    <row r="16" s="59" customFormat="1" spans="1:4">
      <c r="A16" s="343">
        <v>12</v>
      </c>
      <c r="B16" s="344" t="s">
        <v>1238</v>
      </c>
      <c r="C16" s="345">
        <v>50</v>
      </c>
      <c r="D16" s="344" t="s">
        <v>1234</v>
      </c>
    </row>
    <row r="17" s="59" customFormat="1" spans="1:4">
      <c r="A17" s="343">
        <v>13</v>
      </c>
      <c r="B17" s="344" t="s">
        <v>1238</v>
      </c>
      <c r="C17" s="345">
        <v>100</v>
      </c>
      <c r="D17" s="344" t="s">
        <v>1234</v>
      </c>
    </row>
    <row r="18" s="59" customFormat="1" spans="1:4">
      <c r="A18" s="343">
        <v>14</v>
      </c>
      <c r="B18" s="344" t="s">
        <v>1239</v>
      </c>
      <c r="C18" s="345">
        <v>117.08</v>
      </c>
      <c r="D18" s="344" t="s">
        <v>1234</v>
      </c>
    </row>
    <row r="19" s="59" customFormat="1" spans="1:4">
      <c r="A19" s="343">
        <v>15</v>
      </c>
      <c r="B19" s="344" t="s">
        <v>1240</v>
      </c>
      <c r="C19" s="345">
        <v>210.4</v>
      </c>
      <c r="D19" s="344" t="s">
        <v>1234</v>
      </c>
    </row>
    <row r="20" s="59" customFormat="1" spans="1:4">
      <c r="A20" s="343">
        <v>16</v>
      </c>
      <c r="B20" s="344" t="s">
        <v>1241</v>
      </c>
      <c r="C20" s="345">
        <v>495.85</v>
      </c>
      <c r="D20" s="344" t="s">
        <v>1234</v>
      </c>
    </row>
    <row r="21" s="59" customFormat="1" spans="1:4">
      <c r="A21" s="343">
        <v>17</v>
      </c>
      <c r="B21" s="344" t="s">
        <v>1242</v>
      </c>
      <c r="C21" s="345">
        <v>3.84</v>
      </c>
      <c r="D21" s="344" t="s">
        <v>1234</v>
      </c>
    </row>
    <row r="22" s="59" customFormat="1" spans="1:4">
      <c r="A22" s="343">
        <v>18</v>
      </c>
      <c r="B22" s="344" t="s">
        <v>1243</v>
      </c>
      <c r="C22" s="345">
        <v>34</v>
      </c>
      <c r="D22" s="344" t="s">
        <v>1234</v>
      </c>
    </row>
    <row r="23" s="59" customFormat="1" spans="1:4">
      <c r="A23" s="343">
        <v>19</v>
      </c>
      <c r="B23" s="344" t="s">
        <v>1244</v>
      </c>
      <c r="C23" s="345">
        <v>192</v>
      </c>
      <c r="D23" s="344" t="s">
        <v>1234</v>
      </c>
    </row>
    <row r="24" s="59" customFormat="1" spans="1:4">
      <c r="A24" s="343">
        <v>20</v>
      </c>
      <c r="B24" s="344" t="s">
        <v>1245</v>
      </c>
      <c r="C24" s="345">
        <v>1485</v>
      </c>
      <c r="D24" s="344" t="s">
        <v>1234</v>
      </c>
    </row>
    <row r="25" s="59" customFormat="1" spans="1:4">
      <c r="A25" s="343">
        <v>21</v>
      </c>
      <c r="B25" s="344" t="s">
        <v>1246</v>
      </c>
      <c r="C25" s="345">
        <v>1548</v>
      </c>
      <c r="D25" s="344" t="s">
        <v>1234</v>
      </c>
    </row>
    <row r="26" s="59" customFormat="1" spans="1:4">
      <c r="A26" s="343">
        <v>22</v>
      </c>
      <c r="B26" s="344" t="s">
        <v>1247</v>
      </c>
      <c r="C26" s="345">
        <v>370</v>
      </c>
      <c r="D26" s="344" t="s">
        <v>1234</v>
      </c>
    </row>
    <row r="27" s="59" customFormat="1" spans="1:4">
      <c r="A27" s="343">
        <v>23</v>
      </c>
      <c r="B27" s="344" t="s">
        <v>1248</v>
      </c>
      <c r="C27" s="345">
        <v>805</v>
      </c>
      <c r="D27" s="344" t="s">
        <v>1234</v>
      </c>
    </row>
    <row r="28" s="59" customFormat="1" spans="1:4">
      <c r="A28" s="343">
        <v>24</v>
      </c>
      <c r="B28" s="344" t="s">
        <v>1249</v>
      </c>
      <c r="C28" s="345">
        <v>169</v>
      </c>
      <c r="D28" s="344" t="s">
        <v>1234</v>
      </c>
    </row>
    <row r="29" s="59" customFormat="1" spans="1:4">
      <c r="A29" s="343">
        <v>25</v>
      </c>
      <c r="B29" s="344" t="s">
        <v>1250</v>
      </c>
      <c r="C29" s="345">
        <v>50</v>
      </c>
      <c r="D29" s="344" t="s">
        <v>1234</v>
      </c>
    </row>
    <row r="30" s="59" customFormat="1" spans="1:4">
      <c r="A30" s="343">
        <v>26</v>
      </c>
      <c r="B30" s="344" t="s">
        <v>1251</v>
      </c>
      <c r="C30" s="345">
        <v>1</v>
      </c>
      <c r="D30" s="344" t="s">
        <v>1234</v>
      </c>
    </row>
    <row r="31" s="59" customFormat="1" spans="1:4">
      <c r="A31" s="343">
        <v>27</v>
      </c>
      <c r="B31" s="344" t="s">
        <v>1252</v>
      </c>
      <c r="C31" s="345">
        <v>14.49</v>
      </c>
      <c r="D31" s="344" t="s">
        <v>1234</v>
      </c>
    </row>
    <row r="32" s="59" customFormat="1" spans="1:4">
      <c r="A32" s="343">
        <v>28</v>
      </c>
      <c r="B32" s="344" t="s">
        <v>1253</v>
      </c>
      <c r="C32" s="345">
        <v>444.41</v>
      </c>
      <c r="D32" s="344" t="s">
        <v>1234</v>
      </c>
    </row>
    <row r="33" s="59" customFormat="1" spans="1:4">
      <c r="A33" s="343">
        <v>29</v>
      </c>
      <c r="B33" s="344" t="s">
        <v>1254</v>
      </c>
      <c r="C33" s="345">
        <v>220</v>
      </c>
      <c r="D33" s="344" t="s">
        <v>1234</v>
      </c>
    </row>
    <row r="34" s="59" customFormat="1" spans="1:4">
      <c r="A34" s="343">
        <v>30</v>
      </c>
      <c r="B34" s="344" t="s">
        <v>1255</v>
      </c>
      <c r="C34" s="345">
        <v>16</v>
      </c>
      <c r="D34" s="344" t="s">
        <v>1234</v>
      </c>
    </row>
    <row r="35" s="59" customFormat="1" spans="1:4">
      <c r="A35" s="343">
        <v>31</v>
      </c>
      <c r="B35" s="344" t="s">
        <v>1256</v>
      </c>
      <c r="C35" s="345">
        <v>97.58</v>
      </c>
      <c r="D35" s="344" t="s">
        <v>1234</v>
      </c>
    </row>
    <row r="36" s="59" customFormat="1" spans="1:4">
      <c r="A36" s="343">
        <v>32</v>
      </c>
      <c r="B36" s="344" t="s">
        <v>1257</v>
      </c>
      <c r="C36" s="345">
        <v>200</v>
      </c>
      <c r="D36" s="344" t="s">
        <v>1234</v>
      </c>
    </row>
    <row r="37" s="59" customFormat="1" spans="1:4">
      <c r="A37" s="343">
        <v>33</v>
      </c>
      <c r="B37" s="344" t="s">
        <v>1258</v>
      </c>
      <c r="C37" s="345">
        <v>18</v>
      </c>
      <c r="D37" s="344" t="s">
        <v>1234</v>
      </c>
    </row>
    <row r="38" s="59" customFormat="1" spans="1:4">
      <c r="A38" s="343">
        <v>34</v>
      </c>
      <c r="B38" s="344" t="s">
        <v>1259</v>
      </c>
      <c r="C38" s="345">
        <v>200</v>
      </c>
      <c r="D38" s="344" t="s">
        <v>1234</v>
      </c>
    </row>
    <row r="39" s="59" customFormat="1" spans="1:4">
      <c r="A39" s="343">
        <v>35</v>
      </c>
      <c r="B39" s="344" t="s">
        <v>1260</v>
      </c>
      <c r="C39" s="345">
        <v>145</v>
      </c>
      <c r="D39" s="344" t="s">
        <v>1234</v>
      </c>
    </row>
    <row r="40" s="59" customFormat="1" spans="1:4">
      <c r="A40" s="343">
        <v>36</v>
      </c>
      <c r="B40" s="344" t="s">
        <v>1261</v>
      </c>
      <c r="C40" s="345">
        <v>60</v>
      </c>
      <c r="D40" s="344" t="s">
        <v>1234</v>
      </c>
    </row>
    <row r="41" s="59" customFormat="1" spans="1:4">
      <c r="A41" s="343">
        <v>37</v>
      </c>
      <c r="B41" s="346" t="s">
        <v>1262</v>
      </c>
      <c r="C41" s="345">
        <v>273</v>
      </c>
      <c r="D41" s="344" t="s">
        <v>1234</v>
      </c>
    </row>
    <row r="42" s="59" customFormat="1" spans="1:4">
      <c r="A42" s="343">
        <v>38</v>
      </c>
      <c r="B42" s="346"/>
      <c r="C42" s="345">
        <v>4270</v>
      </c>
      <c r="D42" s="344" t="s">
        <v>1234</v>
      </c>
    </row>
    <row r="43" s="59" customFormat="1" spans="1:4">
      <c r="A43" s="343">
        <v>39</v>
      </c>
      <c r="B43" s="346" t="s">
        <v>1263</v>
      </c>
      <c r="C43" s="345">
        <v>25</v>
      </c>
      <c r="D43" s="344" t="s">
        <v>1234</v>
      </c>
    </row>
    <row r="44" s="59" customFormat="1" spans="1:4">
      <c r="A44" s="343">
        <v>40</v>
      </c>
      <c r="B44" s="346" t="s">
        <v>1264</v>
      </c>
      <c r="C44" s="345">
        <v>475</v>
      </c>
      <c r="D44" s="344" t="s">
        <v>1234</v>
      </c>
    </row>
    <row r="45" s="59" customFormat="1" spans="1:4">
      <c r="A45" s="343">
        <v>41</v>
      </c>
      <c r="B45" s="346"/>
      <c r="C45" s="345">
        <v>340</v>
      </c>
      <c r="D45" s="344" t="s">
        <v>1234</v>
      </c>
    </row>
    <row r="46" s="59" customFormat="1" spans="1:4">
      <c r="A46" s="343">
        <v>42</v>
      </c>
      <c r="B46" s="346" t="s">
        <v>1265</v>
      </c>
      <c r="C46" s="345">
        <v>1096</v>
      </c>
      <c r="D46" s="344" t="s">
        <v>1234</v>
      </c>
    </row>
    <row r="47" s="59" customFormat="1" spans="1:4">
      <c r="A47" s="343">
        <v>43</v>
      </c>
      <c r="B47" s="346" t="s">
        <v>1266</v>
      </c>
      <c r="C47" s="345">
        <v>468</v>
      </c>
      <c r="D47" s="344" t="s">
        <v>1234</v>
      </c>
    </row>
    <row r="48" s="59" customFormat="1" spans="1:4">
      <c r="A48" s="343">
        <v>44</v>
      </c>
      <c r="B48" s="346" t="s">
        <v>1267</v>
      </c>
      <c r="C48" s="345">
        <v>88</v>
      </c>
      <c r="D48" s="344" t="s">
        <v>1234</v>
      </c>
    </row>
    <row r="49" s="59" customFormat="1" spans="1:4">
      <c r="A49" s="343">
        <v>45</v>
      </c>
      <c r="B49" s="346" t="s">
        <v>1268</v>
      </c>
      <c r="C49" s="345">
        <v>2211.88</v>
      </c>
      <c r="D49" s="344" t="s">
        <v>1234</v>
      </c>
    </row>
    <row r="50" s="59" customFormat="1" spans="1:4">
      <c r="A50" s="343">
        <v>46</v>
      </c>
      <c r="B50" s="346" t="s">
        <v>1269</v>
      </c>
      <c r="C50" s="345">
        <v>10</v>
      </c>
      <c r="D50" s="344" t="s">
        <v>1234</v>
      </c>
    </row>
    <row r="51" s="59" customFormat="1" spans="1:4">
      <c r="A51" s="343">
        <v>47</v>
      </c>
      <c r="B51" s="346" t="s">
        <v>1270</v>
      </c>
      <c r="C51" s="345">
        <v>15</v>
      </c>
      <c r="D51" s="344" t="s">
        <v>1234</v>
      </c>
    </row>
    <row r="52" s="59" customFormat="1" spans="1:4">
      <c r="A52" s="343">
        <v>48</v>
      </c>
      <c r="B52" s="346" t="s">
        <v>1271</v>
      </c>
      <c r="C52" s="345">
        <v>2106</v>
      </c>
      <c r="D52" s="344" t="s">
        <v>1234</v>
      </c>
    </row>
    <row r="53" s="59" customFormat="1" spans="1:4">
      <c r="A53" s="343">
        <v>49</v>
      </c>
      <c r="B53" s="346" t="s">
        <v>1272</v>
      </c>
      <c r="C53" s="345">
        <v>308</v>
      </c>
      <c r="D53" s="344" t="s">
        <v>1234</v>
      </c>
    </row>
    <row r="54" s="59" customFormat="1" spans="1:4">
      <c r="A54" s="343">
        <v>50</v>
      </c>
      <c r="B54" s="346" t="s">
        <v>1273</v>
      </c>
      <c r="C54" s="345">
        <v>38</v>
      </c>
      <c r="D54" s="344" t="s">
        <v>1234</v>
      </c>
    </row>
    <row r="55" s="59" customFormat="1" spans="1:4">
      <c r="A55" s="343">
        <v>51</v>
      </c>
      <c r="B55" s="346" t="s">
        <v>1274</v>
      </c>
      <c r="C55" s="345">
        <v>838.5</v>
      </c>
      <c r="D55" s="344" t="s">
        <v>1234</v>
      </c>
    </row>
    <row r="56" s="59" customFormat="1" spans="1:4">
      <c r="A56" s="343">
        <v>52</v>
      </c>
      <c r="B56" s="346" t="s">
        <v>1275</v>
      </c>
      <c r="C56" s="345">
        <v>1010</v>
      </c>
      <c r="D56" s="344" t="s">
        <v>1234</v>
      </c>
    </row>
    <row r="57" s="59" customFormat="1" spans="1:4">
      <c r="A57" s="343">
        <v>53</v>
      </c>
      <c r="B57" s="346" t="s">
        <v>1276</v>
      </c>
      <c r="C57" s="345">
        <v>227</v>
      </c>
      <c r="D57" s="344" t="s">
        <v>1234</v>
      </c>
    </row>
    <row r="58" s="59" customFormat="1" ht="24" spans="1:4">
      <c r="A58" s="343">
        <v>54</v>
      </c>
      <c r="B58" s="346" t="s">
        <v>1277</v>
      </c>
      <c r="C58" s="345">
        <v>50</v>
      </c>
      <c r="D58" s="344" t="s">
        <v>1234</v>
      </c>
    </row>
    <row r="59" s="59" customFormat="1" spans="1:4">
      <c r="A59" s="343">
        <v>55</v>
      </c>
      <c r="B59" s="346" t="s">
        <v>1278</v>
      </c>
      <c r="C59" s="345">
        <f>1133.55+230.81+44.62</f>
        <v>1408.98</v>
      </c>
      <c r="D59" s="344" t="s">
        <v>1234</v>
      </c>
    </row>
    <row r="60" s="59" customFormat="1" spans="1:4">
      <c r="A60" s="343">
        <v>56</v>
      </c>
      <c r="B60" s="346" t="s">
        <v>1279</v>
      </c>
      <c r="C60" s="345">
        <f>68.25+82+98.11</f>
        <v>248.36</v>
      </c>
      <c r="D60" s="344" t="s">
        <v>1234</v>
      </c>
    </row>
    <row r="61" s="59" customFormat="1" spans="1:4">
      <c r="A61" s="343">
        <v>57</v>
      </c>
      <c r="B61" s="346" t="s">
        <v>1280</v>
      </c>
      <c r="C61" s="345">
        <v>579.7</v>
      </c>
      <c r="D61" s="344" t="s">
        <v>1234</v>
      </c>
    </row>
    <row r="62" s="59" customFormat="1" spans="1:4">
      <c r="A62" s="343">
        <v>58</v>
      </c>
      <c r="B62" s="346" t="s">
        <v>1281</v>
      </c>
      <c r="C62" s="345">
        <v>334.17</v>
      </c>
      <c r="D62" s="344" t="s">
        <v>1234</v>
      </c>
    </row>
    <row r="63" s="59" customFormat="1" spans="1:4">
      <c r="A63" s="343">
        <v>59</v>
      </c>
      <c r="B63" s="346" t="s">
        <v>1282</v>
      </c>
      <c r="C63" s="345">
        <v>2592.05</v>
      </c>
      <c r="D63" s="344" t="s">
        <v>1234</v>
      </c>
    </row>
    <row r="64" s="59" customFormat="1" spans="1:4">
      <c r="A64" s="343">
        <v>60</v>
      </c>
      <c r="B64" s="346" t="s">
        <v>1283</v>
      </c>
      <c r="C64" s="345">
        <v>193.49</v>
      </c>
      <c r="D64" s="344" t="s">
        <v>1234</v>
      </c>
    </row>
    <row r="65" s="59" customFormat="1" spans="1:4">
      <c r="A65" s="343">
        <v>61</v>
      </c>
      <c r="B65" s="346" t="s">
        <v>1284</v>
      </c>
      <c r="C65" s="345">
        <v>4.01</v>
      </c>
      <c r="D65" s="344" t="s">
        <v>1234</v>
      </c>
    </row>
    <row r="66" s="59" customFormat="1" spans="1:4">
      <c r="A66" s="343">
        <v>62</v>
      </c>
      <c r="B66" s="346" t="s">
        <v>1285</v>
      </c>
      <c r="C66" s="345">
        <v>5580.32</v>
      </c>
      <c r="D66" s="344" t="s">
        <v>1234</v>
      </c>
    </row>
    <row r="67" s="59" customFormat="1" spans="1:4">
      <c r="A67" s="343">
        <v>63</v>
      </c>
      <c r="B67" s="346" t="s">
        <v>1286</v>
      </c>
      <c r="C67" s="345">
        <v>49.95</v>
      </c>
      <c r="D67" s="344" t="s">
        <v>1234</v>
      </c>
    </row>
    <row r="68" s="59" customFormat="1" spans="1:4">
      <c r="A68" s="343">
        <v>64</v>
      </c>
      <c r="B68" s="346" t="s">
        <v>1287</v>
      </c>
      <c r="C68" s="345">
        <v>532</v>
      </c>
      <c r="D68" s="344" t="s">
        <v>1234</v>
      </c>
    </row>
    <row r="69" s="59" customFormat="1" spans="1:4">
      <c r="A69" s="343">
        <v>65</v>
      </c>
      <c r="B69" s="346" t="s">
        <v>1288</v>
      </c>
      <c r="C69" s="345">
        <v>304.81</v>
      </c>
      <c r="D69" s="344" t="s">
        <v>1234</v>
      </c>
    </row>
    <row r="70" s="59" customFormat="1" spans="1:4">
      <c r="A70" s="343">
        <v>66</v>
      </c>
      <c r="B70" s="346" t="s">
        <v>1289</v>
      </c>
      <c r="C70" s="345">
        <v>62</v>
      </c>
      <c r="D70" s="344" t="s">
        <v>1234</v>
      </c>
    </row>
    <row r="71" s="59" customFormat="1" spans="1:4">
      <c r="A71" s="343">
        <v>67</v>
      </c>
      <c r="B71" s="346" t="s">
        <v>1290</v>
      </c>
      <c r="C71" s="345">
        <v>759.54</v>
      </c>
      <c r="D71" s="344" t="s">
        <v>1234</v>
      </c>
    </row>
    <row r="72" s="59" customFormat="1" spans="1:4">
      <c r="A72" s="343">
        <v>68</v>
      </c>
      <c r="B72" s="346" t="s">
        <v>1291</v>
      </c>
      <c r="C72" s="345">
        <v>12</v>
      </c>
      <c r="D72" s="344" t="s">
        <v>1234</v>
      </c>
    </row>
    <row r="73" s="59" customFormat="1" spans="1:4">
      <c r="A73" s="343">
        <v>69</v>
      </c>
      <c r="B73" s="346" t="s">
        <v>1292</v>
      </c>
      <c r="C73" s="345">
        <v>63.14</v>
      </c>
      <c r="D73" s="344" t="s">
        <v>1234</v>
      </c>
    </row>
    <row r="74" s="59" customFormat="1" spans="1:4">
      <c r="A74" s="343">
        <v>70</v>
      </c>
      <c r="B74" s="346" t="s">
        <v>1293</v>
      </c>
      <c r="C74" s="345">
        <v>1349.85</v>
      </c>
      <c r="D74" s="344" t="s">
        <v>1234</v>
      </c>
    </row>
    <row r="75" s="59" customFormat="1" spans="1:4">
      <c r="A75" s="343">
        <v>71</v>
      </c>
      <c r="B75" s="346" t="s">
        <v>1294</v>
      </c>
      <c r="C75" s="345">
        <v>109.96</v>
      </c>
      <c r="D75" s="344" t="s">
        <v>1234</v>
      </c>
    </row>
    <row r="76" s="59" customFormat="1" spans="1:4">
      <c r="A76" s="343">
        <v>72</v>
      </c>
      <c r="B76" s="346" t="s">
        <v>1295</v>
      </c>
      <c r="C76" s="345">
        <v>24.2</v>
      </c>
      <c r="D76" s="344" t="s">
        <v>1234</v>
      </c>
    </row>
    <row r="77" s="59" customFormat="1" spans="1:4">
      <c r="A77" s="343">
        <v>73</v>
      </c>
      <c r="B77" s="346" t="s">
        <v>1296</v>
      </c>
      <c r="C77" s="345">
        <v>45</v>
      </c>
      <c r="D77" s="346" t="s">
        <v>1297</v>
      </c>
    </row>
    <row r="78" s="59" customFormat="1" spans="1:4">
      <c r="A78" s="343">
        <v>74</v>
      </c>
      <c r="B78" s="346" t="s">
        <v>1298</v>
      </c>
      <c r="C78" s="345">
        <v>180</v>
      </c>
      <c r="D78" s="346" t="s">
        <v>1297</v>
      </c>
    </row>
    <row r="79" s="59" customFormat="1" spans="1:4">
      <c r="A79" s="343">
        <v>75</v>
      </c>
      <c r="B79" s="346" t="s">
        <v>1299</v>
      </c>
      <c r="C79" s="345">
        <v>85</v>
      </c>
      <c r="D79" s="346" t="s">
        <v>1297</v>
      </c>
    </row>
    <row r="80" s="59" customFormat="1" spans="1:4">
      <c r="A80" s="343">
        <v>76</v>
      </c>
      <c r="B80" s="346" t="s">
        <v>1300</v>
      </c>
      <c r="C80" s="345">
        <v>30</v>
      </c>
      <c r="D80" s="346" t="s">
        <v>1297</v>
      </c>
    </row>
    <row r="81" s="59" customFormat="1" spans="1:4">
      <c r="A81" s="343">
        <v>77</v>
      </c>
      <c r="B81" s="346" t="s">
        <v>1301</v>
      </c>
      <c r="C81" s="345">
        <f>1000+36</f>
        <v>1036</v>
      </c>
      <c r="D81" s="346" t="s">
        <v>1297</v>
      </c>
    </row>
    <row r="82" s="59" customFormat="1" spans="1:4">
      <c r="A82" s="343">
        <v>78</v>
      </c>
      <c r="B82" s="346" t="s">
        <v>1283</v>
      </c>
      <c r="C82" s="345">
        <v>100</v>
      </c>
      <c r="D82" s="346" t="s">
        <v>1297</v>
      </c>
    </row>
    <row r="83" s="59" customFormat="1" spans="1:4">
      <c r="A83" s="343">
        <v>79</v>
      </c>
      <c r="B83" s="346" t="s">
        <v>1302</v>
      </c>
      <c r="C83" s="345">
        <v>300</v>
      </c>
      <c r="D83" s="346" t="s">
        <v>1297</v>
      </c>
    </row>
    <row r="84" s="59" customFormat="1" spans="1:4">
      <c r="A84" s="343">
        <v>80</v>
      </c>
      <c r="B84" s="346" t="s">
        <v>1303</v>
      </c>
      <c r="C84" s="345">
        <v>120</v>
      </c>
      <c r="D84" s="346" t="s">
        <v>1297</v>
      </c>
    </row>
    <row r="85" s="59" customFormat="1" spans="1:4">
      <c r="A85" s="343">
        <v>81</v>
      </c>
      <c r="B85" s="346" t="s">
        <v>1304</v>
      </c>
      <c r="C85" s="345">
        <v>100</v>
      </c>
      <c r="D85" s="346" t="s">
        <v>1297</v>
      </c>
    </row>
    <row r="86" s="59" customFormat="1" spans="1:4">
      <c r="A86" s="343">
        <v>82</v>
      </c>
      <c r="B86" s="346" t="s">
        <v>1305</v>
      </c>
      <c r="C86" s="345">
        <v>531</v>
      </c>
      <c r="D86" s="346" t="s">
        <v>1297</v>
      </c>
    </row>
    <row r="87" s="59" customFormat="1" spans="1:4">
      <c r="A87" s="343">
        <v>83</v>
      </c>
      <c r="B87" s="346" t="s">
        <v>1289</v>
      </c>
      <c r="C87" s="345">
        <v>80</v>
      </c>
      <c r="D87" s="346" t="s">
        <v>1297</v>
      </c>
    </row>
    <row r="88" s="59" customFormat="1" spans="1:4">
      <c r="A88" s="343">
        <v>84</v>
      </c>
      <c r="B88" s="346" t="s">
        <v>1290</v>
      </c>
      <c r="C88" s="345">
        <v>150</v>
      </c>
      <c r="D88" s="346" t="s">
        <v>1297</v>
      </c>
    </row>
    <row r="89" s="59" customFormat="1" spans="1:4">
      <c r="A89" s="343">
        <v>85</v>
      </c>
      <c r="B89" s="346" t="s">
        <v>1306</v>
      </c>
      <c r="C89" s="345">
        <v>48</v>
      </c>
      <c r="D89" s="346" t="s">
        <v>1297</v>
      </c>
    </row>
    <row r="90" s="59" customFormat="1" spans="1:4">
      <c r="A90" s="343">
        <v>86</v>
      </c>
      <c r="B90" s="346" t="s">
        <v>1307</v>
      </c>
      <c r="C90" s="345">
        <v>500</v>
      </c>
      <c r="D90" s="346" t="s">
        <v>1297</v>
      </c>
    </row>
    <row r="91" s="59" customFormat="1" spans="1:4">
      <c r="A91" s="343">
        <v>87</v>
      </c>
      <c r="B91" s="346" t="s">
        <v>1308</v>
      </c>
      <c r="C91" s="345">
        <v>300</v>
      </c>
      <c r="D91" s="346" t="s">
        <v>1297</v>
      </c>
    </row>
    <row r="92" s="59" customFormat="1" spans="1:4">
      <c r="A92" s="343">
        <v>88</v>
      </c>
      <c r="B92" s="346" t="s">
        <v>1309</v>
      </c>
      <c r="C92" s="345">
        <v>30</v>
      </c>
      <c r="D92" s="346" t="s">
        <v>1297</v>
      </c>
    </row>
    <row r="93" s="59" customFormat="1" spans="1:4">
      <c r="A93" s="343">
        <v>89</v>
      </c>
      <c r="B93" s="346" t="s">
        <v>1310</v>
      </c>
      <c r="C93" s="345">
        <v>30</v>
      </c>
      <c r="D93" s="346" t="s">
        <v>1297</v>
      </c>
    </row>
    <row r="94" s="59" customFormat="1" spans="1:4">
      <c r="A94" s="343">
        <v>90</v>
      </c>
      <c r="B94" s="346" t="s">
        <v>1311</v>
      </c>
      <c r="C94" s="345">
        <v>400</v>
      </c>
      <c r="D94" s="346" t="s">
        <v>1297</v>
      </c>
    </row>
    <row r="95" s="59" customFormat="1" spans="1:4">
      <c r="A95" s="343">
        <v>91</v>
      </c>
      <c r="B95" s="346" t="s">
        <v>1312</v>
      </c>
      <c r="C95" s="345">
        <v>20</v>
      </c>
      <c r="D95" s="346" t="s">
        <v>1297</v>
      </c>
    </row>
    <row r="96" s="59" customFormat="1" spans="1:4">
      <c r="A96" s="343">
        <v>92</v>
      </c>
      <c r="B96" s="346" t="s">
        <v>1245</v>
      </c>
      <c r="C96" s="345">
        <v>400</v>
      </c>
      <c r="D96" s="346" t="s">
        <v>1297</v>
      </c>
    </row>
    <row r="97" s="59" customFormat="1" spans="1:4">
      <c r="A97" s="343">
        <v>93</v>
      </c>
      <c r="B97" s="346" t="s">
        <v>1313</v>
      </c>
      <c r="C97" s="345">
        <v>700</v>
      </c>
      <c r="D97" s="346" t="s">
        <v>1297</v>
      </c>
    </row>
    <row r="98" s="59" customFormat="1" spans="1:4">
      <c r="A98" s="343">
        <v>94</v>
      </c>
      <c r="B98" s="346" t="s">
        <v>1314</v>
      </c>
      <c r="C98" s="345">
        <v>50</v>
      </c>
      <c r="D98" s="346" t="s">
        <v>1297</v>
      </c>
    </row>
    <row r="99" s="59" customFormat="1" spans="1:4">
      <c r="A99" s="343">
        <v>95</v>
      </c>
      <c r="B99" s="346" t="s">
        <v>1315</v>
      </c>
      <c r="C99" s="345">
        <v>70</v>
      </c>
      <c r="D99" s="346" t="s">
        <v>1297</v>
      </c>
    </row>
    <row r="100" s="59" customFormat="1" spans="1:4">
      <c r="A100" s="343">
        <v>96</v>
      </c>
      <c r="B100" s="346" t="s">
        <v>1316</v>
      </c>
      <c r="C100" s="345">
        <v>30</v>
      </c>
      <c r="D100" s="346" t="s">
        <v>1297</v>
      </c>
    </row>
    <row r="101" s="59" customFormat="1" spans="1:4">
      <c r="A101" s="343">
        <v>97</v>
      </c>
      <c r="B101" s="346" t="s">
        <v>1317</v>
      </c>
      <c r="C101" s="345">
        <v>200</v>
      </c>
      <c r="D101" s="346" t="s">
        <v>1297</v>
      </c>
    </row>
    <row r="102" s="59" customFormat="1" spans="1:4">
      <c r="A102" s="343">
        <v>98</v>
      </c>
      <c r="B102" s="346" t="s">
        <v>1318</v>
      </c>
      <c r="C102" s="345">
        <v>200</v>
      </c>
      <c r="D102" s="346" t="s">
        <v>1297</v>
      </c>
    </row>
    <row r="103" s="59" customFormat="1" spans="1:4">
      <c r="A103" s="343">
        <v>99</v>
      </c>
      <c r="B103" s="346" t="s">
        <v>1319</v>
      </c>
      <c r="C103" s="345">
        <v>100</v>
      </c>
      <c r="D103" s="346" t="s">
        <v>1297</v>
      </c>
    </row>
    <row r="104" s="59" customFormat="1" spans="1:4">
      <c r="A104" s="343">
        <v>100</v>
      </c>
      <c r="B104" s="346" t="s">
        <v>1320</v>
      </c>
      <c r="C104" s="345">
        <v>30</v>
      </c>
      <c r="D104" s="346" t="s">
        <v>1297</v>
      </c>
    </row>
    <row r="105" s="59" customFormat="1" spans="1:4">
      <c r="A105" s="343">
        <v>101</v>
      </c>
      <c r="B105" s="346" t="s">
        <v>1321</v>
      </c>
      <c r="C105" s="345">
        <v>500</v>
      </c>
      <c r="D105" s="346" t="s">
        <v>1297</v>
      </c>
    </row>
    <row r="106" s="59" customFormat="1" spans="1:4">
      <c r="A106" s="343">
        <v>102</v>
      </c>
      <c r="B106" s="346" t="s">
        <v>1322</v>
      </c>
      <c r="C106" s="345">
        <v>100</v>
      </c>
      <c r="D106" s="346" t="s">
        <v>1297</v>
      </c>
    </row>
    <row r="107" s="59" customFormat="1" spans="1:4">
      <c r="A107" s="343">
        <v>103</v>
      </c>
      <c r="B107" s="346" t="s">
        <v>1323</v>
      </c>
      <c r="C107" s="345">
        <v>5000</v>
      </c>
      <c r="D107" s="346" t="s">
        <v>1297</v>
      </c>
    </row>
    <row r="108" s="59" customFormat="1" spans="1:4">
      <c r="A108" s="343">
        <v>104</v>
      </c>
      <c r="B108" s="346" t="s">
        <v>1324</v>
      </c>
      <c r="C108" s="345">
        <v>1000</v>
      </c>
      <c r="D108" s="346" t="s">
        <v>1297</v>
      </c>
    </row>
    <row r="109" s="59" customFormat="1" spans="1:4">
      <c r="A109" s="343">
        <v>105</v>
      </c>
      <c r="B109" s="346" t="s">
        <v>1325</v>
      </c>
      <c r="C109" s="345">
        <v>108</v>
      </c>
      <c r="D109" s="346" t="s">
        <v>1297</v>
      </c>
    </row>
    <row r="110" s="59" customFormat="1" spans="1:4">
      <c r="A110" s="343">
        <v>106</v>
      </c>
      <c r="B110" s="346" t="s">
        <v>1326</v>
      </c>
      <c r="C110" s="345">
        <v>40</v>
      </c>
      <c r="D110" s="346" t="s">
        <v>1297</v>
      </c>
    </row>
    <row r="111" s="59" customFormat="1" spans="1:4">
      <c r="A111" s="343">
        <v>107</v>
      </c>
      <c r="B111" s="346" t="s">
        <v>1327</v>
      </c>
      <c r="C111" s="345">
        <v>240</v>
      </c>
      <c r="D111" s="346" t="s">
        <v>1297</v>
      </c>
    </row>
    <row r="112" s="59" customFormat="1" spans="1:4">
      <c r="A112" s="343">
        <v>108</v>
      </c>
      <c r="B112" s="346" t="s">
        <v>1328</v>
      </c>
      <c r="C112" s="345">
        <v>749</v>
      </c>
      <c r="D112" s="346" t="s">
        <v>1297</v>
      </c>
    </row>
    <row r="113" s="59" customFormat="1" spans="1:4">
      <c r="A113" s="343">
        <v>109</v>
      </c>
      <c r="B113" s="346" t="s">
        <v>1329</v>
      </c>
      <c r="C113" s="345">
        <v>100</v>
      </c>
      <c r="D113" s="346" t="s">
        <v>1297</v>
      </c>
    </row>
    <row r="114" s="59" customFormat="1" spans="1:4">
      <c r="A114" s="343">
        <v>110</v>
      </c>
      <c r="B114" s="346" t="s">
        <v>1328</v>
      </c>
      <c r="C114" s="345">
        <v>300</v>
      </c>
      <c r="D114" s="346" t="s">
        <v>1297</v>
      </c>
    </row>
    <row r="115" s="59" customFormat="1" spans="1:4">
      <c r="A115" s="343">
        <v>111</v>
      </c>
      <c r="B115" s="346" t="s">
        <v>1330</v>
      </c>
      <c r="C115" s="345">
        <v>200</v>
      </c>
      <c r="D115" s="346" t="s">
        <v>1297</v>
      </c>
    </row>
    <row r="116" s="59" customFormat="1" spans="1:4">
      <c r="A116" s="343">
        <v>112</v>
      </c>
      <c r="B116" s="346" t="s">
        <v>1331</v>
      </c>
      <c r="C116" s="345">
        <v>300</v>
      </c>
      <c r="D116" s="346" t="s">
        <v>1297</v>
      </c>
    </row>
    <row r="117" s="59" customFormat="1" spans="1:4">
      <c r="A117" s="343">
        <v>113</v>
      </c>
      <c r="B117" s="346" t="s">
        <v>1332</v>
      </c>
      <c r="C117" s="345">
        <v>3150</v>
      </c>
      <c r="D117" s="346" t="s">
        <v>1297</v>
      </c>
    </row>
    <row r="118" s="59" customFormat="1" spans="1:4">
      <c r="A118" s="343">
        <v>114</v>
      </c>
      <c r="B118" s="346" t="s">
        <v>1333</v>
      </c>
      <c r="C118" s="345">
        <v>2900</v>
      </c>
      <c r="D118" s="346" t="s">
        <v>1297</v>
      </c>
    </row>
    <row r="119" s="59" customFormat="1" spans="1:4">
      <c r="A119" s="343">
        <v>115</v>
      </c>
      <c r="B119" s="346" t="s">
        <v>1334</v>
      </c>
      <c r="C119" s="345">
        <v>450</v>
      </c>
      <c r="D119" s="346" t="s">
        <v>1297</v>
      </c>
    </row>
    <row r="120" s="59" customFormat="1" spans="1:4">
      <c r="A120" s="343">
        <v>116</v>
      </c>
      <c r="B120" s="346" t="s">
        <v>1335</v>
      </c>
      <c r="C120" s="345">
        <v>7000</v>
      </c>
      <c r="D120" s="346" t="s">
        <v>1297</v>
      </c>
    </row>
    <row r="121" s="59" customFormat="1" spans="1:4">
      <c r="A121" s="343">
        <v>117</v>
      </c>
      <c r="B121" s="346" t="s">
        <v>1336</v>
      </c>
      <c r="C121" s="345">
        <v>200</v>
      </c>
      <c r="D121" s="346" t="s">
        <v>1297</v>
      </c>
    </row>
    <row r="122" s="59" customFormat="1" spans="1:4">
      <c r="A122" s="343">
        <v>118</v>
      </c>
      <c r="B122" s="346" t="s">
        <v>1337</v>
      </c>
      <c r="C122" s="345">
        <v>800</v>
      </c>
      <c r="D122" s="346" t="s">
        <v>1297</v>
      </c>
    </row>
    <row r="123" s="59" customFormat="1" spans="1:4">
      <c r="A123" s="343">
        <v>119</v>
      </c>
      <c r="B123" s="346" t="s">
        <v>1338</v>
      </c>
      <c r="C123" s="345">
        <v>800</v>
      </c>
      <c r="D123" s="346" t="s">
        <v>1297</v>
      </c>
    </row>
    <row r="124" s="59" customFormat="1" spans="1:4">
      <c r="A124" s="343">
        <v>120</v>
      </c>
      <c r="B124" s="346" t="s">
        <v>1339</v>
      </c>
      <c r="C124" s="345">
        <v>2000</v>
      </c>
      <c r="D124" s="346" t="s">
        <v>1297</v>
      </c>
    </row>
    <row r="125" s="59" customFormat="1" spans="1:4">
      <c r="A125" s="343">
        <v>121</v>
      </c>
      <c r="B125" s="346" t="s">
        <v>1340</v>
      </c>
      <c r="C125" s="345">
        <v>500</v>
      </c>
      <c r="D125" s="346" t="s">
        <v>1297</v>
      </c>
    </row>
    <row r="126" s="59" customFormat="1" spans="1:4">
      <c r="A126" s="343">
        <v>122</v>
      </c>
      <c r="B126" s="346" t="s">
        <v>1341</v>
      </c>
      <c r="C126" s="345">
        <v>2000</v>
      </c>
      <c r="D126" s="346" t="s">
        <v>1297</v>
      </c>
    </row>
    <row r="127" s="59" customFormat="1" spans="1:4">
      <c r="A127" s="343">
        <v>123</v>
      </c>
      <c r="B127" s="346" t="s">
        <v>1342</v>
      </c>
      <c r="C127" s="345">
        <v>35</v>
      </c>
      <c r="D127" s="346" t="s">
        <v>1297</v>
      </c>
    </row>
    <row r="128" s="59" customFormat="1" spans="1:4">
      <c r="A128" s="343">
        <v>124</v>
      </c>
      <c r="B128" s="346" t="s">
        <v>1343</v>
      </c>
      <c r="C128" s="345">
        <v>50</v>
      </c>
      <c r="D128" s="346" t="s">
        <v>1297</v>
      </c>
    </row>
    <row r="129" s="59" customFormat="1" spans="1:4">
      <c r="A129" s="343">
        <v>125</v>
      </c>
      <c r="B129" s="344" t="s">
        <v>1344</v>
      </c>
      <c r="C129" s="345">
        <v>1000</v>
      </c>
      <c r="D129" s="346" t="s">
        <v>1297</v>
      </c>
    </row>
    <row r="130" s="59" customFormat="1" spans="1:4">
      <c r="A130" s="343">
        <v>126</v>
      </c>
      <c r="B130" s="344" t="s">
        <v>1345</v>
      </c>
      <c r="C130" s="345">
        <v>1450</v>
      </c>
      <c r="D130" s="346" t="s">
        <v>1297</v>
      </c>
    </row>
    <row r="131" s="59" customFormat="1" spans="1:4">
      <c r="A131" s="343">
        <v>127</v>
      </c>
      <c r="B131" s="344" t="s">
        <v>1346</v>
      </c>
      <c r="C131" s="345">
        <v>500</v>
      </c>
      <c r="D131" s="346" t="s">
        <v>1297</v>
      </c>
    </row>
    <row r="132" s="340" customFormat="1" spans="1:4">
      <c r="A132" s="348" t="s">
        <v>1347</v>
      </c>
      <c r="B132" s="348"/>
      <c r="C132" s="348">
        <f>SUM(C5:C131)</f>
        <v>118182.69</v>
      </c>
      <c r="D132" s="349"/>
    </row>
  </sheetData>
  <mergeCells count="4">
    <mergeCell ref="A2:D2"/>
    <mergeCell ref="A132:B132"/>
    <mergeCell ref="B41:B42"/>
    <mergeCell ref="B44:B45"/>
  </mergeCells>
  <printOptions horizontalCentered="1"/>
  <pageMargins left="0.55" right="0.55" top="0.275" bottom="0.393055555555556" header="0.590277777777778" footer="0.15625"/>
  <pageSetup paperSize="9" scale="89" firstPageNumber="135" orientation="portrait" useFirstPageNumber="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B31"/>
  <sheetViews>
    <sheetView workbookViewId="0">
      <selection activeCell="A2" sqref="A2:B2"/>
    </sheetView>
  </sheetViews>
  <sheetFormatPr defaultColWidth="9" defaultRowHeight="14.25" outlineLevelCol="1"/>
  <cols>
    <col min="1" max="1" width="58.3333333333333" style="324" customWidth="1"/>
    <col min="2" max="2" width="40.3333333333333" style="324" customWidth="1"/>
    <col min="3" max="255" width="9" style="324"/>
    <col min="256" max="256" width="57.8833333333333" style="324" customWidth="1"/>
    <col min="257" max="258" width="22" style="324" customWidth="1"/>
    <col min="259" max="511" width="9" style="324"/>
    <col min="512" max="512" width="57.8833333333333" style="324" customWidth="1"/>
    <col min="513" max="514" width="22" style="324" customWidth="1"/>
    <col min="515" max="767" width="9" style="324"/>
    <col min="768" max="768" width="57.8833333333333" style="324" customWidth="1"/>
    <col min="769" max="770" width="22" style="324" customWidth="1"/>
    <col min="771" max="1023" width="9" style="324"/>
    <col min="1024" max="1024" width="57.8833333333333" style="324" customWidth="1"/>
    <col min="1025" max="1026" width="22" style="324" customWidth="1"/>
    <col min="1027" max="1279" width="9" style="324"/>
    <col min="1280" max="1280" width="57.8833333333333" style="324" customWidth="1"/>
    <col min="1281" max="1282" width="22" style="324" customWidth="1"/>
    <col min="1283" max="1535" width="9" style="324"/>
    <col min="1536" max="1536" width="57.8833333333333" style="324" customWidth="1"/>
    <col min="1537" max="1538" width="22" style="324" customWidth="1"/>
    <col min="1539" max="1791" width="9" style="324"/>
    <col min="1792" max="1792" width="57.8833333333333" style="324" customWidth="1"/>
    <col min="1793" max="1794" width="22" style="324" customWidth="1"/>
    <col min="1795" max="2047" width="9" style="324"/>
    <col min="2048" max="2048" width="57.8833333333333" style="324" customWidth="1"/>
    <col min="2049" max="2050" width="22" style="324" customWidth="1"/>
    <col min="2051" max="2303" width="9" style="324"/>
    <col min="2304" max="2304" width="57.8833333333333" style="324" customWidth="1"/>
    <col min="2305" max="2306" width="22" style="324" customWidth="1"/>
    <col min="2307" max="2559" width="9" style="324"/>
    <col min="2560" max="2560" width="57.8833333333333" style="324" customWidth="1"/>
    <col min="2561" max="2562" width="22" style="324" customWidth="1"/>
    <col min="2563" max="2815" width="9" style="324"/>
    <col min="2816" max="2816" width="57.8833333333333" style="324" customWidth="1"/>
    <col min="2817" max="2818" width="22" style="324" customWidth="1"/>
    <col min="2819" max="3071" width="9" style="324"/>
    <col min="3072" max="3072" width="57.8833333333333" style="324" customWidth="1"/>
    <col min="3073" max="3074" width="22" style="324" customWidth="1"/>
    <col min="3075" max="3327" width="9" style="324"/>
    <col min="3328" max="3328" width="57.8833333333333" style="324" customWidth="1"/>
    <col min="3329" max="3330" width="22" style="324" customWidth="1"/>
    <col min="3331" max="3583" width="9" style="324"/>
    <col min="3584" max="3584" width="57.8833333333333" style="324" customWidth="1"/>
    <col min="3585" max="3586" width="22" style="324" customWidth="1"/>
    <col min="3587" max="3839" width="9" style="324"/>
    <col min="3840" max="3840" width="57.8833333333333" style="324" customWidth="1"/>
    <col min="3841" max="3842" width="22" style="324" customWidth="1"/>
    <col min="3843" max="4095" width="9" style="324"/>
    <col min="4096" max="4096" width="57.8833333333333" style="324" customWidth="1"/>
    <col min="4097" max="4098" width="22" style="324" customWidth="1"/>
    <col min="4099" max="4351" width="9" style="324"/>
    <col min="4352" max="4352" width="57.8833333333333" style="324" customWidth="1"/>
    <col min="4353" max="4354" width="22" style="324" customWidth="1"/>
    <col min="4355" max="4607" width="9" style="324"/>
    <col min="4608" max="4608" width="57.8833333333333" style="324" customWidth="1"/>
    <col min="4609" max="4610" width="22" style="324" customWidth="1"/>
    <col min="4611" max="4863" width="9" style="324"/>
    <col min="4864" max="4864" width="57.8833333333333" style="324" customWidth="1"/>
    <col min="4865" max="4866" width="22" style="324" customWidth="1"/>
    <col min="4867" max="5119" width="9" style="324"/>
    <col min="5120" max="5120" width="57.8833333333333" style="324" customWidth="1"/>
    <col min="5121" max="5122" width="22" style="324" customWidth="1"/>
    <col min="5123" max="5375" width="9" style="324"/>
    <col min="5376" max="5376" width="57.8833333333333" style="324" customWidth="1"/>
    <col min="5377" max="5378" width="22" style="324" customWidth="1"/>
    <col min="5379" max="5631" width="9" style="324"/>
    <col min="5632" max="5632" width="57.8833333333333" style="324" customWidth="1"/>
    <col min="5633" max="5634" width="22" style="324" customWidth="1"/>
    <col min="5635" max="5887" width="9" style="324"/>
    <col min="5888" max="5888" width="57.8833333333333" style="324" customWidth="1"/>
    <col min="5889" max="5890" width="22" style="324" customWidth="1"/>
    <col min="5891" max="6143" width="9" style="324"/>
    <col min="6144" max="6144" width="57.8833333333333" style="324" customWidth="1"/>
    <col min="6145" max="6146" width="22" style="324" customWidth="1"/>
    <col min="6147" max="6399" width="9" style="324"/>
    <col min="6400" max="6400" width="57.8833333333333" style="324" customWidth="1"/>
    <col min="6401" max="6402" width="22" style="324" customWidth="1"/>
    <col min="6403" max="6655" width="9" style="324"/>
    <col min="6656" max="6656" width="57.8833333333333" style="324" customWidth="1"/>
    <col min="6657" max="6658" width="22" style="324" customWidth="1"/>
    <col min="6659" max="6911" width="9" style="324"/>
    <col min="6912" max="6912" width="57.8833333333333" style="324" customWidth="1"/>
    <col min="6913" max="6914" width="22" style="324" customWidth="1"/>
    <col min="6915" max="7167" width="9" style="324"/>
    <col min="7168" max="7168" width="57.8833333333333" style="324" customWidth="1"/>
    <col min="7169" max="7170" width="22" style="324" customWidth="1"/>
    <col min="7171" max="7423" width="9" style="324"/>
    <col min="7424" max="7424" width="57.8833333333333" style="324" customWidth="1"/>
    <col min="7425" max="7426" width="22" style="324" customWidth="1"/>
    <col min="7427" max="7679" width="9" style="324"/>
    <col min="7680" max="7680" width="57.8833333333333" style="324" customWidth="1"/>
    <col min="7681" max="7682" width="22" style="324" customWidth="1"/>
    <col min="7683" max="7935" width="9" style="324"/>
    <col min="7936" max="7936" width="57.8833333333333" style="324" customWidth="1"/>
    <col min="7937" max="7938" width="22" style="324" customWidth="1"/>
    <col min="7939" max="8191" width="9" style="324"/>
    <col min="8192" max="8192" width="57.8833333333333" style="324" customWidth="1"/>
    <col min="8193" max="8194" width="22" style="324" customWidth="1"/>
    <col min="8195" max="8447" width="9" style="324"/>
    <col min="8448" max="8448" width="57.8833333333333" style="324" customWidth="1"/>
    <col min="8449" max="8450" width="22" style="324" customWidth="1"/>
    <col min="8451" max="8703" width="9" style="324"/>
    <col min="8704" max="8704" width="57.8833333333333" style="324" customWidth="1"/>
    <col min="8705" max="8706" width="22" style="324" customWidth="1"/>
    <col min="8707" max="8959" width="9" style="324"/>
    <col min="8960" max="8960" width="57.8833333333333" style="324" customWidth="1"/>
    <col min="8961" max="8962" width="22" style="324" customWidth="1"/>
    <col min="8963" max="9215" width="9" style="324"/>
    <col min="9216" max="9216" width="57.8833333333333" style="324" customWidth="1"/>
    <col min="9217" max="9218" width="22" style="324" customWidth="1"/>
    <col min="9219" max="9471" width="9" style="324"/>
    <col min="9472" max="9472" width="57.8833333333333" style="324" customWidth="1"/>
    <col min="9473" max="9474" width="22" style="324" customWidth="1"/>
    <col min="9475" max="9727" width="9" style="324"/>
    <col min="9728" max="9728" width="57.8833333333333" style="324" customWidth="1"/>
    <col min="9729" max="9730" width="22" style="324" customWidth="1"/>
    <col min="9731" max="9983" width="9" style="324"/>
    <col min="9984" max="9984" width="57.8833333333333" style="324" customWidth="1"/>
    <col min="9985" max="9986" width="22" style="324" customWidth="1"/>
    <col min="9987" max="10239" width="9" style="324"/>
    <col min="10240" max="10240" width="57.8833333333333" style="324" customWidth="1"/>
    <col min="10241" max="10242" width="22" style="324" customWidth="1"/>
    <col min="10243" max="10495" width="9" style="324"/>
    <col min="10496" max="10496" width="57.8833333333333" style="324" customWidth="1"/>
    <col min="10497" max="10498" width="22" style="324" customWidth="1"/>
    <col min="10499" max="10751" width="9" style="324"/>
    <col min="10752" max="10752" width="57.8833333333333" style="324" customWidth="1"/>
    <col min="10753" max="10754" width="22" style="324" customWidth="1"/>
    <col min="10755" max="11007" width="9" style="324"/>
    <col min="11008" max="11008" width="57.8833333333333" style="324" customWidth="1"/>
    <col min="11009" max="11010" width="22" style="324" customWidth="1"/>
    <col min="11011" max="11263" width="9" style="324"/>
    <col min="11264" max="11264" width="57.8833333333333" style="324" customWidth="1"/>
    <col min="11265" max="11266" width="22" style="324" customWidth="1"/>
    <col min="11267" max="11519" width="9" style="324"/>
    <col min="11520" max="11520" width="57.8833333333333" style="324" customWidth="1"/>
    <col min="11521" max="11522" width="22" style="324" customWidth="1"/>
    <col min="11523" max="11775" width="9" style="324"/>
    <col min="11776" max="11776" width="57.8833333333333" style="324" customWidth="1"/>
    <col min="11777" max="11778" width="22" style="324" customWidth="1"/>
    <col min="11779" max="12031" width="9" style="324"/>
    <col min="12032" max="12032" width="57.8833333333333" style="324" customWidth="1"/>
    <col min="12033" max="12034" width="22" style="324" customWidth="1"/>
    <col min="12035" max="12287" width="9" style="324"/>
    <col min="12288" max="12288" width="57.8833333333333" style="324" customWidth="1"/>
    <col min="12289" max="12290" width="22" style="324" customWidth="1"/>
    <col min="12291" max="12543" width="9" style="324"/>
    <col min="12544" max="12544" width="57.8833333333333" style="324" customWidth="1"/>
    <col min="12545" max="12546" width="22" style="324" customWidth="1"/>
    <col min="12547" max="12799" width="9" style="324"/>
    <col min="12800" max="12800" width="57.8833333333333" style="324" customWidth="1"/>
    <col min="12801" max="12802" width="22" style="324" customWidth="1"/>
    <col min="12803" max="13055" width="9" style="324"/>
    <col min="13056" max="13056" width="57.8833333333333" style="324" customWidth="1"/>
    <col min="13057" max="13058" width="22" style="324" customWidth="1"/>
    <col min="13059" max="13311" width="9" style="324"/>
    <col min="13312" max="13312" width="57.8833333333333" style="324" customWidth="1"/>
    <col min="13313" max="13314" width="22" style="324" customWidth="1"/>
    <col min="13315" max="13567" width="9" style="324"/>
    <col min="13568" max="13568" width="57.8833333333333" style="324" customWidth="1"/>
    <col min="13569" max="13570" width="22" style="324" customWidth="1"/>
    <col min="13571" max="13823" width="9" style="324"/>
    <col min="13824" max="13824" width="57.8833333333333" style="324" customWidth="1"/>
    <col min="13825" max="13826" width="22" style="324" customWidth="1"/>
    <col min="13827" max="14079" width="9" style="324"/>
    <col min="14080" max="14080" width="57.8833333333333" style="324" customWidth="1"/>
    <col min="14081" max="14082" width="22" style="324" customWidth="1"/>
    <col min="14083" max="14335" width="9" style="324"/>
    <col min="14336" max="14336" width="57.8833333333333" style="324" customWidth="1"/>
    <col min="14337" max="14338" width="22" style="324" customWidth="1"/>
    <col min="14339" max="14591" width="9" style="324"/>
    <col min="14592" max="14592" width="57.8833333333333" style="324" customWidth="1"/>
    <col min="14593" max="14594" width="22" style="324" customWidth="1"/>
    <col min="14595" max="14847" width="9" style="324"/>
    <col min="14848" max="14848" width="57.8833333333333" style="324" customWidth="1"/>
    <col min="14849" max="14850" width="22" style="324" customWidth="1"/>
    <col min="14851" max="15103" width="9" style="324"/>
    <col min="15104" max="15104" width="57.8833333333333" style="324" customWidth="1"/>
    <col min="15105" max="15106" width="22" style="324" customWidth="1"/>
    <col min="15107" max="15359" width="9" style="324"/>
    <col min="15360" max="15360" width="57.8833333333333" style="324" customWidth="1"/>
    <col min="15361" max="15362" width="22" style="324" customWidth="1"/>
    <col min="15363" max="15615" width="9" style="324"/>
    <col min="15616" max="15616" width="57.8833333333333" style="324" customWidth="1"/>
    <col min="15617" max="15618" width="22" style="324" customWidth="1"/>
    <col min="15619" max="15871" width="9" style="324"/>
    <col min="15872" max="15872" width="57.8833333333333" style="324" customWidth="1"/>
    <col min="15873" max="15874" width="22" style="324" customWidth="1"/>
    <col min="15875" max="16127" width="9" style="324"/>
    <col min="16128" max="16128" width="57.8833333333333" style="324" customWidth="1"/>
    <col min="16129" max="16130" width="22" style="324" customWidth="1"/>
    <col min="16131" max="16384" width="9" style="324"/>
  </cols>
  <sheetData>
    <row r="1" ht="21" customHeight="1" spans="1:1">
      <c r="A1" s="325" t="s">
        <v>1348</v>
      </c>
    </row>
    <row r="2" ht="37.8" customHeight="1" spans="1:2">
      <c r="A2" s="321" t="s">
        <v>1349</v>
      </c>
      <c r="B2" s="321"/>
    </row>
    <row r="3" spans="2:2">
      <c r="B3" s="326" t="s">
        <v>35</v>
      </c>
    </row>
    <row r="4" ht="28.8" customHeight="1" spans="1:2">
      <c r="A4" s="327" t="s">
        <v>1350</v>
      </c>
      <c r="B4" s="328" t="s">
        <v>37</v>
      </c>
    </row>
    <row r="5" ht="28.8" customHeight="1" spans="1:2">
      <c r="A5" s="327" t="s">
        <v>1347</v>
      </c>
      <c r="B5" s="329"/>
    </row>
    <row r="6" ht="28.8" customHeight="1" spans="1:2">
      <c r="A6" s="330" t="s">
        <v>1351</v>
      </c>
      <c r="B6" s="331"/>
    </row>
    <row r="7" ht="28.8" customHeight="1" spans="1:2">
      <c r="A7" s="332" t="s">
        <v>1352</v>
      </c>
      <c r="B7" s="331"/>
    </row>
    <row r="8" ht="28.8" customHeight="1" spans="1:2">
      <c r="A8" s="333" t="s">
        <v>1353</v>
      </c>
      <c r="B8" s="334"/>
    </row>
    <row r="9" ht="28.8" customHeight="1" spans="1:2">
      <c r="A9" s="335" t="s">
        <v>1354</v>
      </c>
      <c r="B9" s="334"/>
    </row>
    <row r="10" ht="28.8" customHeight="1" spans="1:2">
      <c r="A10" s="335" t="s">
        <v>1355</v>
      </c>
      <c r="B10" s="334"/>
    </row>
    <row r="11" ht="28.8" customHeight="1" spans="1:2">
      <c r="A11" s="332" t="s">
        <v>1356</v>
      </c>
      <c r="B11" s="331"/>
    </row>
    <row r="12" ht="28.8" customHeight="1" spans="1:2">
      <c r="A12" s="336" t="s">
        <v>1357</v>
      </c>
      <c r="B12" s="334"/>
    </row>
    <row r="13" ht="28.8" customHeight="1" spans="1:2">
      <c r="A13" s="337" t="s">
        <v>1358</v>
      </c>
      <c r="B13" s="334"/>
    </row>
    <row r="14" ht="28.8" customHeight="1" spans="1:2">
      <c r="A14" s="337" t="s">
        <v>1359</v>
      </c>
      <c r="B14" s="334"/>
    </row>
    <row r="15" ht="28.8" customHeight="1" spans="1:2">
      <c r="A15" s="337" t="s">
        <v>1360</v>
      </c>
      <c r="B15" s="334"/>
    </row>
    <row r="16" ht="28.8" customHeight="1" spans="1:2">
      <c r="A16" s="337" t="s">
        <v>1361</v>
      </c>
      <c r="B16" s="334"/>
    </row>
    <row r="17" ht="28.8" customHeight="1" spans="1:2">
      <c r="A17" s="338" t="s">
        <v>1362</v>
      </c>
      <c r="B17" s="334"/>
    </row>
    <row r="18" ht="28.8" customHeight="1" spans="1:2">
      <c r="A18" s="338" t="s">
        <v>1363</v>
      </c>
      <c r="B18" s="334"/>
    </row>
    <row r="19" ht="28.8" customHeight="1" spans="1:2">
      <c r="A19" s="338" t="s">
        <v>1364</v>
      </c>
      <c r="B19" s="334"/>
    </row>
    <row r="20" ht="28.8" customHeight="1" spans="1:2">
      <c r="A20" s="338" t="s">
        <v>1365</v>
      </c>
      <c r="B20" s="334"/>
    </row>
    <row r="21" ht="28.8" customHeight="1" spans="1:2">
      <c r="A21" s="338" t="s">
        <v>1366</v>
      </c>
      <c r="B21" s="334"/>
    </row>
    <row r="22" ht="28.8" customHeight="1" spans="1:2">
      <c r="A22" s="338" t="s">
        <v>1367</v>
      </c>
      <c r="B22" s="334"/>
    </row>
    <row r="23" ht="28.8" customHeight="1" spans="1:2">
      <c r="A23" s="338" t="s">
        <v>1368</v>
      </c>
      <c r="B23" s="334"/>
    </row>
    <row r="24" ht="28.8" customHeight="1" spans="1:2">
      <c r="A24" s="338" t="s">
        <v>1369</v>
      </c>
      <c r="B24" s="334"/>
    </row>
    <row r="25" ht="28.8" customHeight="1" spans="1:2">
      <c r="A25" s="338" t="s">
        <v>1355</v>
      </c>
      <c r="B25" s="334"/>
    </row>
    <row r="26" ht="28.8" customHeight="1" spans="1:2">
      <c r="A26" s="332" t="s">
        <v>1370</v>
      </c>
      <c r="B26" s="331"/>
    </row>
    <row r="27" ht="28.8" customHeight="1" spans="1:2">
      <c r="A27" s="339" t="s">
        <v>1371</v>
      </c>
      <c r="B27" s="334"/>
    </row>
    <row r="28" ht="28.8" customHeight="1" spans="1:2">
      <c r="A28" s="339" t="s">
        <v>1372</v>
      </c>
      <c r="B28" s="334"/>
    </row>
    <row r="29" ht="28.8" customHeight="1" spans="1:2">
      <c r="A29" s="339" t="s">
        <v>1373</v>
      </c>
      <c r="B29" s="334"/>
    </row>
    <row r="30" ht="28.8" customHeight="1" spans="1:2">
      <c r="A30" s="339" t="s">
        <v>1374</v>
      </c>
      <c r="B30" s="334"/>
    </row>
    <row r="31" ht="28.8" customHeight="1" spans="1:2">
      <c r="A31" s="339" t="s">
        <v>1355</v>
      </c>
      <c r="B31" s="334"/>
    </row>
  </sheetData>
  <mergeCells count="1">
    <mergeCell ref="A2:B2"/>
  </mergeCells>
  <printOptions horizontalCentered="1"/>
  <pageMargins left="0.55" right="0.55" top="0.275" bottom="0.393055555555556" header="0.590277777777778" footer="0.15625"/>
  <pageSetup paperSize="9" scale="94" firstPageNumber="135" orientation="portrait" useFirstPageNumber="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38</vt:i4>
      </vt:variant>
    </vt:vector>
  </HeadingPairs>
  <TitlesOfParts>
    <vt:vector size="38" baseType="lpstr">
      <vt:lpstr>目录</vt:lpstr>
      <vt:lpstr>01-本地区一般收入</vt:lpstr>
      <vt:lpstr>02-本地区一般支出</vt:lpstr>
      <vt:lpstr>03-本地区一般平衡</vt:lpstr>
      <vt:lpstr>04-本级一般收入</vt:lpstr>
      <vt:lpstr>05-本级一般支出</vt:lpstr>
      <vt:lpstr>06-本级一般平衡</vt:lpstr>
      <vt:lpstr>07-上级转移支付计划表</vt:lpstr>
      <vt:lpstr>08-对下补助分项目</vt:lpstr>
      <vt:lpstr>09-对下补助分地区</vt:lpstr>
      <vt:lpstr>10-本级基本支出</vt:lpstr>
      <vt:lpstr>11-预算内基本建设</vt:lpstr>
      <vt:lpstr>12-一般债务余额</vt:lpstr>
      <vt:lpstr>13-一般债务分地区</vt:lpstr>
      <vt:lpstr>14-本地区基金收入</vt:lpstr>
      <vt:lpstr>15-本地区基金支出</vt:lpstr>
      <vt:lpstr>16-本地区基金平衡</vt:lpstr>
      <vt:lpstr>17-本级基金收入</vt:lpstr>
      <vt:lpstr>18-本级基金支出</vt:lpstr>
      <vt:lpstr>19-本级基金平衡</vt:lpstr>
      <vt:lpstr>20-省对市县基金补助</vt:lpstr>
      <vt:lpstr>21-对下基金补助</vt:lpstr>
      <vt:lpstr>22-专项债务余额</vt:lpstr>
      <vt:lpstr>23-专项债务分地区</vt:lpstr>
      <vt:lpstr>24-本地区国资收入</vt:lpstr>
      <vt:lpstr>25-本地区国资支出</vt:lpstr>
      <vt:lpstr>26-本级国资收入</vt:lpstr>
      <vt:lpstr>27-本级国资支出</vt:lpstr>
      <vt:lpstr>28-国资对下补助</vt:lpstr>
      <vt:lpstr>29-本地区社保收入</vt:lpstr>
      <vt:lpstr>30-本地区社保支出</vt:lpstr>
      <vt:lpstr>31-本级社保收入</vt:lpstr>
      <vt:lpstr>32-本级社保支出</vt:lpstr>
      <vt:lpstr>33-债务汇总</vt:lpstr>
      <vt:lpstr>34-分地区限额汇总</vt:lpstr>
      <vt:lpstr>35-地方债券使用情况表</vt:lpstr>
      <vt:lpstr>36-地方债务发行及还本付息情况表</vt:lpstr>
      <vt:lpstr>37-扶贫资金安排分配表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dcterms:modified xsi:type="dcterms:W3CDTF">2021-06-01T03:25:30Z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2052-10.8.0.5422</vt:lpwstr>
  </property>
</Properties>
</file>